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E:\KUKU\max\"/>
    </mc:Choice>
  </mc:AlternateContent>
  <xr:revisionPtr revIDLastSave="0" documentId="13_ncr:1_{A2DE4614-19E3-4475-8226-8319FA3A8E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B2023" sheetId="1" r:id="rId1"/>
    <sheet name="PROJECT" sheetId="3" r:id="rId2"/>
    <sheet name="Summary" sheetId="2" r:id="rId3"/>
  </sheets>
  <externalReferences>
    <externalReference r:id="rId4"/>
  </externalReferences>
  <definedNames>
    <definedName name="_xlnm._FilterDatabase" localSheetId="0" hidden="1">'FEB2023'!$A$8:$IG$8</definedName>
    <definedName name="_xlnm._FilterDatabase" localSheetId="1" hidden="1">PROJECT!$A$9:$AV$9</definedName>
    <definedName name="_xlnm.Print_Area" localSheetId="0">'FEB2023'!$A$1:$BL$101</definedName>
  </definedNames>
  <calcPr calcId="191029"/>
  <fileRecoveryPr autoRecover="0"/>
</workbook>
</file>

<file path=xl/calcChain.xml><?xml version="1.0" encoding="utf-8"?>
<calcChain xmlns="http://schemas.openxmlformats.org/spreadsheetml/2006/main">
  <c r="BL9" i="1" l="1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11" i="3"/>
  <c r="CC68" i="1" l="1"/>
  <c r="CC69" i="1"/>
  <c r="CC70" i="1"/>
  <c r="CC78" i="1"/>
  <c r="CC81" i="1"/>
  <c r="CC101" i="1"/>
  <c r="CC102" i="1"/>
  <c r="CD102" i="1" s="1"/>
  <c r="BR101" i="1"/>
  <c r="BS101" i="1"/>
  <c r="CC108" i="1" l="1"/>
  <c r="CD108" i="1" s="1"/>
  <c r="AX100" i="1" l="1"/>
  <c r="B9" i="2"/>
  <c r="BK100" i="1" l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W100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BK10" i="1"/>
  <c r="BJ10" i="1"/>
  <c r="BI10" i="1"/>
  <c r="BH10" i="1"/>
  <c r="BG10" i="1"/>
  <c r="BF10" i="1"/>
  <c r="BA10" i="1"/>
  <c r="AZ10" i="1"/>
  <c r="AU12" i="3" l="1"/>
  <c r="AU13" i="3"/>
  <c r="AU14" i="3"/>
  <c r="AU15" i="3"/>
  <c r="AU16" i="3"/>
  <c r="AU17" i="3"/>
  <c r="AU18" i="3"/>
  <c r="AU19" i="3"/>
  <c r="AU20" i="3"/>
  <c r="AU21" i="3"/>
  <c r="AU22" i="3"/>
  <c r="AU23" i="3"/>
  <c r="AU24" i="3"/>
  <c r="AU11" i="3"/>
  <c r="AV11" i="3" l="1"/>
  <c r="AV24" i="3"/>
  <c r="AT25" i="3"/>
  <c r="AU25" i="3"/>
  <c r="AV23" i="3"/>
  <c r="AM26" i="3"/>
  <c r="AN26" i="3"/>
  <c r="AO26" i="3"/>
  <c r="AP26" i="3"/>
  <c r="AQ26" i="3"/>
  <c r="AR26" i="3"/>
  <c r="AS26" i="3"/>
  <c r="AM27" i="3"/>
  <c r="AN27" i="3"/>
  <c r="AO27" i="3"/>
  <c r="AP27" i="3"/>
  <c r="AQ27" i="3"/>
  <c r="AR27" i="3"/>
  <c r="AS27" i="3"/>
  <c r="AM28" i="3" l="1"/>
  <c r="AQ28" i="3"/>
  <c r="AS28" i="3"/>
  <c r="AO28" i="3"/>
  <c r="AP28" i="3"/>
  <c r="AR28" i="3"/>
  <c r="AN28" i="3"/>
  <c r="AC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D27" i="3"/>
  <c r="AE27" i="3"/>
  <c r="AF27" i="3"/>
  <c r="AG27" i="3"/>
  <c r="AH27" i="3"/>
  <c r="AI27" i="3"/>
  <c r="AJ27" i="3"/>
  <c r="AK27" i="3"/>
  <c r="AL27" i="3"/>
  <c r="AT27" i="3" l="1"/>
  <c r="AV22" i="3"/>
  <c r="BP89" i="1"/>
  <c r="BO89" i="1" l="1"/>
  <c r="BV89" i="1" s="1"/>
  <c r="BQ89" i="1"/>
  <c r="BL89" i="1"/>
  <c r="AT126" i="1"/>
  <c r="AU126" i="1"/>
  <c r="AV126" i="1"/>
  <c r="AT127" i="1"/>
  <c r="AU127" i="1"/>
  <c r="AV127" i="1"/>
  <c r="AT129" i="1"/>
  <c r="AU129" i="1"/>
  <c r="AV129" i="1"/>
  <c r="AT130" i="1"/>
  <c r="AU130" i="1"/>
  <c r="AV130" i="1"/>
  <c r="AT132" i="1"/>
  <c r="AU132" i="1"/>
  <c r="AV132" i="1"/>
  <c r="AT133" i="1"/>
  <c r="AU133" i="1"/>
  <c r="AV133" i="1"/>
  <c r="AT135" i="1"/>
  <c r="AU135" i="1"/>
  <c r="AV135" i="1"/>
  <c r="AT136" i="1"/>
  <c r="AU136" i="1"/>
  <c r="AV136" i="1"/>
  <c r="BW89" i="1" l="1"/>
  <c r="BY89" i="1" s="1"/>
  <c r="AV139" i="1"/>
  <c r="AT128" i="1"/>
  <c r="AT131" i="1"/>
  <c r="AV131" i="1"/>
  <c r="AU134" i="1"/>
  <c r="AV134" i="1"/>
  <c r="AU137" i="1"/>
  <c r="AV138" i="1"/>
  <c r="AT137" i="1"/>
  <c r="AT138" i="1"/>
  <c r="AV137" i="1"/>
  <c r="AU138" i="1"/>
  <c r="AU128" i="1"/>
  <c r="AU139" i="1"/>
  <c r="AU131" i="1"/>
  <c r="AV128" i="1"/>
  <c r="AT134" i="1"/>
  <c r="BN89" i="1"/>
  <c r="AT139" i="1"/>
  <c r="Q26" i="3"/>
  <c r="Q28" i="3" s="1"/>
  <c r="P26" i="3"/>
  <c r="P28" i="3" s="1"/>
  <c r="O26" i="3"/>
  <c r="O28" i="3" s="1"/>
  <c r="N26" i="3"/>
  <c r="N28" i="3" s="1"/>
  <c r="M26" i="3"/>
  <c r="M28" i="3" s="1"/>
  <c r="L26" i="3"/>
  <c r="L28" i="3" s="1"/>
  <c r="K26" i="3"/>
  <c r="K28" i="3" s="1"/>
  <c r="J26" i="3"/>
  <c r="J28" i="3" s="1"/>
  <c r="I26" i="3"/>
  <c r="I28" i="3" s="1"/>
  <c r="H26" i="3"/>
  <c r="H28" i="3" s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F120" i="1" s="1"/>
  <c r="AG101" i="1"/>
  <c r="AH101" i="1"/>
  <c r="AH120" i="1" s="1"/>
  <c r="AI101" i="1"/>
  <c r="AI120" i="1" s="1"/>
  <c r="AJ101" i="1"/>
  <c r="AJ120" i="1" s="1"/>
  <c r="AK101" i="1"/>
  <c r="AL101" i="1"/>
  <c r="AM101" i="1"/>
  <c r="AN101" i="1"/>
  <c r="AN120" i="1" s="1"/>
  <c r="AO101" i="1"/>
  <c r="AP101" i="1"/>
  <c r="AP120" i="1" s="1"/>
  <c r="AQ101" i="1"/>
  <c r="AQ120" i="1" s="1"/>
  <c r="AR101" i="1"/>
  <c r="AR120" i="1" s="1"/>
  <c r="AS101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R103" i="1"/>
  <c r="R135" i="1" s="1"/>
  <c r="S103" i="1"/>
  <c r="S135" i="1" s="1"/>
  <c r="T103" i="1"/>
  <c r="T135" i="1" s="1"/>
  <c r="U103" i="1"/>
  <c r="U135" i="1" s="1"/>
  <c r="V103" i="1"/>
  <c r="V135" i="1" s="1"/>
  <c r="W103" i="1"/>
  <c r="W135" i="1" s="1"/>
  <c r="X103" i="1"/>
  <c r="X135" i="1" s="1"/>
  <c r="Y103" i="1"/>
  <c r="Y135" i="1" s="1"/>
  <c r="Z103" i="1"/>
  <c r="Z135" i="1" s="1"/>
  <c r="AA103" i="1"/>
  <c r="AA135" i="1" s="1"/>
  <c r="AB103" i="1"/>
  <c r="AB135" i="1" s="1"/>
  <c r="AC103" i="1"/>
  <c r="AC135" i="1" s="1"/>
  <c r="AD103" i="1"/>
  <c r="AD135" i="1" s="1"/>
  <c r="AE103" i="1"/>
  <c r="AE135" i="1" s="1"/>
  <c r="AF103" i="1"/>
  <c r="AF135" i="1" s="1"/>
  <c r="AG103" i="1"/>
  <c r="AG135" i="1" s="1"/>
  <c r="AH103" i="1"/>
  <c r="AH135" i="1" s="1"/>
  <c r="AI103" i="1"/>
  <c r="AI135" i="1" s="1"/>
  <c r="AJ103" i="1"/>
  <c r="AJ135" i="1" s="1"/>
  <c r="AK103" i="1"/>
  <c r="AK135" i="1" s="1"/>
  <c r="AL103" i="1"/>
  <c r="AL135" i="1" s="1"/>
  <c r="AM103" i="1"/>
  <c r="AM135" i="1" s="1"/>
  <c r="AN103" i="1"/>
  <c r="AN135" i="1" s="1"/>
  <c r="AO103" i="1"/>
  <c r="AO135" i="1" s="1"/>
  <c r="AP103" i="1"/>
  <c r="AP135" i="1" s="1"/>
  <c r="AQ103" i="1"/>
  <c r="AQ135" i="1" s="1"/>
  <c r="AR103" i="1"/>
  <c r="AR135" i="1" s="1"/>
  <c r="AS103" i="1"/>
  <c r="AS135" i="1" s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V120" i="1"/>
  <c r="W120" i="1"/>
  <c r="X120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Q123" i="1"/>
  <c r="P123" i="1"/>
  <c r="O123" i="1"/>
  <c r="N123" i="1"/>
  <c r="M123" i="1"/>
  <c r="L123" i="1"/>
  <c r="K123" i="1"/>
  <c r="J123" i="1"/>
  <c r="I123" i="1"/>
  <c r="H123" i="1"/>
  <c r="Q122" i="1"/>
  <c r="P122" i="1"/>
  <c r="O122" i="1"/>
  <c r="N122" i="1"/>
  <c r="M122" i="1"/>
  <c r="L122" i="1"/>
  <c r="K122" i="1"/>
  <c r="J122" i="1"/>
  <c r="I122" i="1"/>
  <c r="H122" i="1"/>
  <c r="Q121" i="1"/>
  <c r="P121" i="1"/>
  <c r="O121" i="1"/>
  <c r="N121" i="1"/>
  <c r="M121" i="1"/>
  <c r="L121" i="1"/>
  <c r="K121" i="1"/>
  <c r="J121" i="1"/>
  <c r="I121" i="1"/>
  <c r="H121" i="1"/>
  <c r="Q119" i="1"/>
  <c r="P119" i="1"/>
  <c r="O119" i="1"/>
  <c r="N119" i="1"/>
  <c r="M119" i="1"/>
  <c r="L119" i="1"/>
  <c r="K119" i="1"/>
  <c r="J119" i="1"/>
  <c r="I119" i="1"/>
  <c r="H119" i="1"/>
  <c r="Q118" i="1"/>
  <c r="P118" i="1"/>
  <c r="O118" i="1"/>
  <c r="N118" i="1"/>
  <c r="M118" i="1"/>
  <c r="L118" i="1"/>
  <c r="K118" i="1"/>
  <c r="J118" i="1"/>
  <c r="I118" i="1"/>
  <c r="H118" i="1"/>
  <c r="Q117" i="1"/>
  <c r="P117" i="1"/>
  <c r="O117" i="1"/>
  <c r="N117" i="1"/>
  <c r="M117" i="1"/>
  <c r="L117" i="1"/>
  <c r="K117" i="1"/>
  <c r="J117" i="1"/>
  <c r="I117" i="1"/>
  <c r="H117" i="1"/>
  <c r="Q116" i="1"/>
  <c r="P116" i="1"/>
  <c r="O116" i="1"/>
  <c r="N116" i="1"/>
  <c r="M116" i="1"/>
  <c r="L116" i="1"/>
  <c r="K116" i="1"/>
  <c r="J116" i="1"/>
  <c r="I116" i="1"/>
  <c r="H116" i="1"/>
  <c r="Q115" i="1"/>
  <c r="P115" i="1"/>
  <c r="O115" i="1"/>
  <c r="N115" i="1"/>
  <c r="M115" i="1"/>
  <c r="L115" i="1"/>
  <c r="K115" i="1"/>
  <c r="J115" i="1"/>
  <c r="I115" i="1"/>
  <c r="H115" i="1"/>
  <c r="Q114" i="1"/>
  <c r="P114" i="1"/>
  <c r="O114" i="1"/>
  <c r="N114" i="1"/>
  <c r="M114" i="1"/>
  <c r="L114" i="1"/>
  <c r="K114" i="1"/>
  <c r="J114" i="1"/>
  <c r="I114" i="1"/>
  <c r="H114" i="1"/>
  <c r="Q113" i="1"/>
  <c r="P113" i="1"/>
  <c r="O113" i="1"/>
  <c r="N113" i="1"/>
  <c r="M113" i="1"/>
  <c r="L113" i="1"/>
  <c r="K113" i="1"/>
  <c r="J113" i="1"/>
  <c r="I113" i="1"/>
  <c r="H113" i="1"/>
  <c r="Q112" i="1"/>
  <c r="P112" i="1"/>
  <c r="O112" i="1"/>
  <c r="N112" i="1"/>
  <c r="M112" i="1"/>
  <c r="L112" i="1"/>
  <c r="K112" i="1"/>
  <c r="J112" i="1"/>
  <c r="I112" i="1"/>
  <c r="H112" i="1"/>
  <c r="Q111" i="1"/>
  <c r="P111" i="1"/>
  <c r="O111" i="1"/>
  <c r="N111" i="1"/>
  <c r="M111" i="1"/>
  <c r="L111" i="1"/>
  <c r="K111" i="1"/>
  <c r="J111" i="1"/>
  <c r="I111" i="1"/>
  <c r="H111" i="1"/>
  <c r="Q110" i="1"/>
  <c r="P110" i="1"/>
  <c r="O110" i="1"/>
  <c r="N110" i="1"/>
  <c r="M110" i="1"/>
  <c r="L110" i="1"/>
  <c r="K110" i="1"/>
  <c r="J110" i="1"/>
  <c r="I110" i="1"/>
  <c r="H110" i="1"/>
  <c r="Q109" i="1"/>
  <c r="P109" i="1"/>
  <c r="O109" i="1"/>
  <c r="N109" i="1"/>
  <c r="M109" i="1"/>
  <c r="L109" i="1"/>
  <c r="K109" i="1"/>
  <c r="J109" i="1"/>
  <c r="I109" i="1"/>
  <c r="H109" i="1"/>
  <c r="Q108" i="1"/>
  <c r="P108" i="1"/>
  <c r="O108" i="1"/>
  <c r="N108" i="1"/>
  <c r="M108" i="1"/>
  <c r="L108" i="1"/>
  <c r="K108" i="1"/>
  <c r="J108" i="1"/>
  <c r="I108" i="1"/>
  <c r="H108" i="1"/>
  <c r="Q107" i="1"/>
  <c r="P107" i="1"/>
  <c r="O107" i="1"/>
  <c r="N107" i="1"/>
  <c r="M107" i="1"/>
  <c r="L107" i="1"/>
  <c r="K107" i="1"/>
  <c r="J107" i="1"/>
  <c r="I107" i="1"/>
  <c r="H107" i="1"/>
  <c r="Q106" i="1"/>
  <c r="P106" i="1"/>
  <c r="O106" i="1"/>
  <c r="N106" i="1"/>
  <c r="M106" i="1"/>
  <c r="L106" i="1"/>
  <c r="K106" i="1"/>
  <c r="J106" i="1"/>
  <c r="I106" i="1"/>
  <c r="H106" i="1"/>
  <c r="Q105" i="1"/>
  <c r="P105" i="1"/>
  <c r="O105" i="1"/>
  <c r="N105" i="1"/>
  <c r="M105" i="1"/>
  <c r="L105" i="1"/>
  <c r="K105" i="1"/>
  <c r="J105" i="1"/>
  <c r="I105" i="1"/>
  <c r="H105" i="1"/>
  <c r="Q104" i="1"/>
  <c r="P104" i="1"/>
  <c r="O104" i="1"/>
  <c r="N104" i="1"/>
  <c r="M104" i="1"/>
  <c r="L104" i="1"/>
  <c r="K104" i="1"/>
  <c r="J104" i="1"/>
  <c r="I104" i="1"/>
  <c r="H104" i="1"/>
  <c r="Q103" i="1"/>
  <c r="Q135" i="1" s="1"/>
  <c r="P103" i="1"/>
  <c r="P135" i="1" s="1"/>
  <c r="O103" i="1"/>
  <c r="O135" i="1" s="1"/>
  <c r="N103" i="1"/>
  <c r="N135" i="1" s="1"/>
  <c r="M103" i="1"/>
  <c r="M135" i="1" s="1"/>
  <c r="L103" i="1"/>
  <c r="L135" i="1" s="1"/>
  <c r="K103" i="1"/>
  <c r="K135" i="1" s="1"/>
  <c r="J103" i="1"/>
  <c r="J135" i="1" s="1"/>
  <c r="I103" i="1"/>
  <c r="I135" i="1" s="1"/>
  <c r="H103" i="1"/>
  <c r="H135" i="1" s="1"/>
  <c r="Q102" i="1"/>
  <c r="P102" i="1"/>
  <c r="O102" i="1"/>
  <c r="N102" i="1"/>
  <c r="M102" i="1"/>
  <c r="L102" i="1"/>
  <c r="K102" i="1"/>
  <c r="J102" i="1"/>
  <c r="I102" i="1"/>
  <c r="H102" i="1"/>
  <c r="Q101" i="1"/>
  <c r="P101" i="1"/>
  <c r="O101" i="1"/>
  <c r="N101" i="1"/>
  <c r="M101" i="1"/>
  <c r="L101" i="1"/>
  <c r="K101" i="1"/>
  <c r="J101" i="1"/>
  <c r="I101" i="1"/>
  <c r="H101" i="1"/>
  <c r="H120" i="1" s="1"/>
  <c r="AV140" i="1" l="1"/>
  <c r="W136" i="1"/>
  <c r="W137" i="1" s="1"/>
  <c r="AR136" i="1"/>
  <c r="AR137" i="1" s="1"/>
  <c r="V136" i="1"/>
  <c r="V137" i="1" s="1"/>
  <c r="AN136" i="1"/>
  <c r="AN137" i="1" s="1"/>
  <c r="AT140" i="1"/>
  <c r="AU140" i="1"/>
  <c r="O132" i="1"/>
  <c r="AQ136" i="1"/>
  <c r="AQ137" i="1" s="1"/>
  <c r="J132" i="1"/>
  <c r="AP136" i="1"/>
  <c r="AP137" i="1" s="1"/>
  <c r="X136" i="1"/>
  <c r="X137" i="1" s="1"/>
  <c r="AJ136" i="1"/>
  <c r="AJ137" i="1" s="1"/>
  <c r="AI136" i="1"/>
  <c r="AI137" i="1" s="1"/>
  <c r="AH136" i="1"/>
  <c r="AH137" i="1" s="1"/>
  <c r="BM89" i="1"/>
  <c r="BT89" i="1"/>
  <c r="AQ130" i="1"/>
  <c r="AI130" i="1"/>
  <c r="AQ127" i="1"/>
  <c r="AM127" i="1"/>
  <c r="AI127" i="1"/>
  <c r="AA127" i="1"/>
  <c r="S127" i="1"/>
  <c r="AQ133" i="1"/>
  <c r="AM133" i="1"/>
  <c r="AI133" i="1"/>
  <c r="AA133" i="1"/>
  <c r="S133" i="1"/>
  <c r="AQ129" i="1"/>
  <c r="AM129" i="1"/>
  <c r="AI129" i="1"/>
  <c r="AA129" i="1"/>
  <c r="S129" i="1"/>
  <c r="AQ132" i="1"/>
  <c r="AM132" i="1"/>
  <c r="AI132" i="1"/>
  <c r="AA132" i="1"/>
  <c r="S132" i="1"/>
  <c r="AQ126" i="1"/>
  <c r="AM126" i="1"/>
  <c r="AI126" i="1"/>
  <c r="AA120" i="1"/>
  <c r="AA136" i="1" s="1"/>
  <c r="AA137" i="1" s="1"/>
  <c r="AA126" i="1"/>
  <c r="S120" i="1"/>
  <c r="S136" i="1" s="1"/>
  <c r="S137" i="1" s="1"/>
  <c r="S126" i="1"/>
  <c r="AP130" i="1"/>
  <c r="AH130" i="1"/>
  <c r="V130" i="1"/>
  <c r="AP127" i="1"/>
  <c r="AL127" i="1"/>
  <c r="AH127" i="1"/>
  <c r="V127" i="1"/>
  <c r="R127" i="1"/>
  <c r="AP133" i="1"/>
  <c r="AL133" i="1"/>
  <c r="AH133" i="1"/>
  <c r="V133" i="1"/>
  <c r="R133" i="1"/>
  <c r="AP129" i="1"/>
  <c r="AL129" i="1"/>
  <c r="AH129" i="1"/>
  <c r="V129" i="1"/>
  <c r="R129" i="1"/>
  <c r="AP132" i="1"/>
  <c r="AL132" i="1"/>
  <c r="AH132" i="1"/>
  <c r="V132" i="1"/>
  <c r="R132" i="1"/>
  <c r="AP126" i="1"/>
  <c r="AL120" i="1"/>
  <c r="AL136" i="1" s="1"/>
  <c r="AL126" i="1"/>
  <c r="AH126" i="1"/>
  <c r="V126" i="1"/>
  <c r="R120" i="1"/>
  <c r="R136" i="1" s="1"/>
  <c r="R126" i="1"/>
  <c r="AS127" i="1"/>
  <c r="AO127" i="1"/>
  <c r="AK127" i="1"/>
  <c r="Y127" i="1"/>
  <c r="U127" i="1"/>
  <c r="AS133" i="1"/>
  <c r="AO133" i="1"/>
  <c r="AK133" i="1"/>
  <c r="Y133" i="1"/>
  <c r="U133" i="1"/>
  <c r="AS129" i="1"/>
  <c r="AO129" i="1"/>
  <c r="AK129" i="1"/>
  <c r="Y129" i="1"/>
  <c r="U129" i="1"/>
  <c r="AS132" i="1"/>
  <c r="AO132" i="1"/>
  <c r="AK132" i="1"/>
  <c r="Y132" i="1"/>
  <c r="U132" i="1"/>
  <c r="AS120" i="1"/>
  <c r="AS136" i="1" s="1"/>
  <c r="AS126" i="1"/>
  <c r="AO120" i="1"/>
  <c r="AO136" i="1" s="1"/>
  <c r="AO126" i="1"/>
  <c r="AK120" i="1"/>
  <c r="AK136" i="1" s="1"/>
  <c r="AK126" i="1"/>
  <c r="Y120" i="1"/>
  <c r="Y136" i="1" s="1"/>
  <c r="Y126" i="1"/>
  <c r="U120" i="1"/>
  <c r="U136" i="1" s="1"/>
  <c r="U126" i="1"/>
  <c r="AR130" i="1"/>
  <c r="AN130" i="1"/>
  <c r="AJ130" i="1"/>
  <c r="X130" i="1"/>
  <c r="AR127" i="1"/>
  <c r="AN127" i="1"/>
  <c r="AJ127" i="1"/>
  <c r="AB127" i="1"/>
  <c r="X127" i="1"/>
  <c r="T127" i="1"/>
  <c r="AR133" i="1"/>
  <c r="AN133" i="1"/>
  <c r="AJ133" i="1"/>
  <c r="AB133" i="1"/>
  <c r="X133" i="1"/>
  <c r="T133" i="1"/>
  <c r="AR129" i="1"/>
  <c r="AN129" i="1"/>
  <c r="AJ129" i="1"/>
  <c r="AB129" i="1"/>
  <c r="X129" i="1"/>
  <c r="T129" i="1"/>
  <c r="AR132" i="1"/>
  <c r="AN132" i="1"/>
  <c r="AJ132" i="1"/>
  <c r="AB132" i="1"/>
  <c r="X132" i="1"/>
  <c r="T132" i="1"/>
  <c r="AR126" i="1"/>
  <c r="AN126" i="1"/>
  <c r="AJ126" i="1"/>
  <c r="AB120" i="1"/>
  <c r="AB136" i="1" s="1"/>
  <c r="AB137" i="1" s="1"/>
  <c r="AB126" i="1"/>
  <c r="X126" i="1"/>
  <c r="T120" i="1"/>
  <c r="T136" i="1" s="1"/>
  <c r="T137" i="1" s="1"/>
  <c r="T126" i="1"/>
  <c r="Z127" i="1"/>
  <c r="Z133" i="1"/>
  <c r="Z129" i="1"/>
  <c r="Z120" i="1"/>
  <c r="Z136" i="1" s="1"/>
  <c r="Z126" i="1"/>
  <c r="Z132" i="1"/>
  <c r="AF124" i="1"/>
  <c r="AF136" i="1"/>
  <c r="AF137" i="1" s="1"/>
  <c r="AF130" i="1"/>
  <c r="AF127" i="1"/>
  <c r="AF129" i="1"/>
  <c r="AF132" i="1"/>
  <c r="AF126" i="1"/>
  <c r="AF133" i="1"/>
  <c r="AE127" i="1"/>
  <c r="AE133" i="1"/>
  <c r="AE129" i="1"/>
  <c r="AE132" i="1"/>
  <c r="AE126" i="1"/>
  <c r="AG120" i="1"/>
  <c r="AG136" i="1" s="1"/>
  <c r="AG126" i="1"/>
  <c r="AG132" i="1"/>
  <c r="AG127" i="1"/>
  <c r="AG133" i="1"/>
  <c r="AG129" i="1"/>
  <c r="W129" i="1"/>
  <c r="W130" i="1"/>
  <c r="W127" i="1"/>
  <c r="W133" i="1"/>
  <c r="W132" i="1"/>
  <c r="W126" i="1"/>
  <c r="AC129" i="1"/>
  <c r="AC133" i="1"/>
  <c r="AC132" i="1"/>
  <c r="AC120" i="1"/>
  <c r="AC136" i="1" s="1"/>
  <c r="AC126" i="1"/>
  <c r="AC127" i="1"/>
  <c r="AD127" i="1"/>
  <c r="AD129" i="1"/>
  <c r="AD132" i="1"/>
  <c r="AD120" i="1"/>
  <c r="AD136" i="1" s="1"/>
  <c r="AD126" i="1"/>
  <c r="AD133" i="1"/>
  <c r="X124" i="1"/>
  <c r="AR124" i="1"/>
  <c r="M129" i="1"/>
  <c r="I132" i="1"/>
  <c r="AN124" i="1"/>
  <c r="K126" i="1"/>
  <c r="Q132" i="1"/>
  <c r="L126" i="1"/>
  <c r="AJ124" i="1"/>
  <c r="V124" i="1"/>
  <c r="N132" i="1"/>
  <c r="W124" i="1"/>
  <c r="H136" i="1"/>
  <c r="H137" i="1" s="1"/>
  <c r="M126" i="1"/>
  <c r="K132" i="1"/>
  <c r="O129" i="1"/>
  <c r="I133" i="1"/>
  <c r="Q133" i="1"/>
  <c r="M127" i="1"/>
  <c r="H130" i="1"/>
  <c r="AE120" i="1"/>
  <c r="H129" i="1"/>
  <c r="P129" i="1"/>
  <c r="J133" i="1"/>
  <c r="H133" i="1"/>
  <c r="L127" i="1"/>
  <c r="AM120" i="1"/>
  <c r="AM130" i="1" s="1"/>
  <c r="L132" i="1"/>
  <c r="M132" i="1"/>
  <c r="I129" i="1"/>
  <c r="Q129" i="1"/>
  <c r="K133" i="1"/>
  <c r="O127" i="1"/>
  <c r="H127" i="1"/>
  <c r="AQ124" i="1"/>
  <c r="AI124" i="1"/>
  <c r="P126" i="1"/>
  <c r="L133" i="1"/>
  <c r="I126" i="1"/>
  <c r="Q126" i="1"/>
  <c r="K129" i="1"/>
  <c r="M133" i="1"/>
  <c r="I127" i="1"/>
  <c r="Q127" i="1"/>
  <c r="AP124" i="1"/>
  <c r="AH124" i="1"/>
  <c r="H126" i="1"/>
  <c r="J129" i="1"/>
  <c r="J126" i="1"/>
  <c r="H132" i="1"/>
  <c r="P132" i="1"/>
  <c r="L129" i="1"/>
  <c r="J127" i="1"/>
  <c r="O133" i="1"/>
  <c r="K127" i="1"/>
  <c r="N127" i="1"/>
  <c r="N133" i="1"/>
  <c r="N129" i="1"/>
  <c r="P133" i="1"/>
  <c r="P120" i="1"/>
  <c r="P136" i="1" s="1"/>
  <c r="P127" i="1"/>
  <c r="H124" i="1"/>
  <c r="N126" i="1"/>
  <c r="I120" i="1"/>
  <c r="I136" i="1" s="1"/>
  <c r="Q120" i="1"/>
  <c r="Q136" i="1" s="1"/>
  <c r="O126" i="1"/>
  <c r="J120" i="1"/>
  <c r="J136" i="1" s="1"/>
  <c r="K120" i="1"/>
  <c r="K136" i="1" s="1"/>
  <c r="L120" i="1"/>
  <c r="L136" i="1" s="1"/>
  <c r="M120" i="1"/>
  <c r="M136" i="1" s="1"/>
  <c r="N120" i="1"/>
  <c r="N124" i="1" s="1"/>
  <c r="O120" i="1"/>
  <c r="O136" i="1" s="1"/>
  <c r="CB89" i="1" l="1"/>
  <c r="O134" i="1"/>
  <c r="AO124" i="1"/>
  <c r="AP139" i="1"/>
  <c r="AN138" i="1"/>
  <c r="J134" i="1"/>
  <c r="AN139" i="1"/>
  <c r="AQ128" i="1"/>
  <c r="AE128" i="1"/>
  <c r="T124" i="1"/>
  <c r="AS124" i="1"/>
  <c r="AM128" i="1"/>
  <c r="AV15" i="3"/>
  <c r="AL134" i="1"/>
  <c r="AL124" i="1"/>
  <c r="S124" i="1"/>
  <c r="AA124" i="1"/>
  <c r="AA128" i="1"/>
  <c r="AK124" i="1"/>
  <c r="AK134" i="1"/>
  <c r="AV16" i="3"/>
  <c r="AM131" i="1"/>
  <c r="AP138" i="1"/>
  <c r="AI138" i="1"/>
  <c r="AN131" i="1"/>
  <c r="AO138" i="1"/>
  <c r="AS134" i="1"/>
  <c r="AO130" i="1"/>
  <c r="AO131" i="1" s="1"/>
  <c r="AQ138" i="1"/>
  <c r="AR131" i="1"/>
  <c r="AM138" i="1"/>
  <c r="AR138" i="1"/>
  <c r="AJ138" i="1"/>
  <c r="AI131" i="1"/>
  <c r="AH134" i="1"/>
  <c r="U124" i="1"/>
  <c r="Y138" i="1"/>
  <c r="U134" i="1"/>
  <c r="Y124" i="1"/>
  <c r="R124" i="1"/>
  <c r="AB124" i="1"/>
  <c r="W138" i="1"/>
  <c r="X138" i="1"/>
  <c r="X139" i="1"/>
  <c r="R138" i="1"/>
  <c r="V128" i="1"/>
  <c r="V139" i="1"/>
  <c r="AA138" i="1"/>
  <c r="AB138" i="1"/>
  <c r="V138" i="1"/>
  <c r="Y130" i="1"/>
  <c r="Y131" i="1" s="1"/>
  <c r="T138" i="1"/>
  <c r="AB128" i="1"/>
  <c r="X131" i="1"/>
  <c r="S128" i="1"/>
  <c r="S138" i="1"/>
  <c r="AB134" i="1"/>
  <c r="T128" i="1"/>
  <c r="AN128" i="1"/>
  <c r="AB130" i="1"/>
  <c r="AB131" i="1" s="1"/>
  <c r="U128" i="1"/>
  <c r="AS128" i="1"/>
  <c r="R137" i="1"/>
  <c r="AL137" i="1"/>
  <c r="AH138" i="1"/>
  <c r="V131" i="1"/>
  <c r="R134" i="1"/>
  <c r="AP134" i="1"/>
  <c r="AL128" i="1"/>
  <c r="AH139" i="1"/>
  <c r="AA134" i="1"/>
  <c r="I134" i="1"/>
  <c r="AJ134" i="1"/>
  <c r="X128" i="1"/>
  <c r="AR128" i="1"/>
  <c r="AJ131" i="1"/>
  <c r="Y137" i="1"/>
  <c r="AO137" i="1"/>
  <c r="Y134" i="1"/>
  <c r="U138" i="1"/>
  <c r="AS138" i="1"/>
  <c r="Y128" i="1"/>
  <c r="U130" i="1"/>
  <c r="U131" i="1" s="1"/>
  <c r="AS130" i="1"/>
  <c r="AS131" i="1" s="1"/>
  <c r="AL138" i="1"/>
  <c r="AH131" i="1"/>
  <c r="V134" i="1"/>
  <c r="R128" i="1"/>
  <c r="AP128" i="1"/>
  <c r="AL130" i="1"/>
  <c r="AL139" i="1" s="1"/>
  <c r="AI128" i="1"/>
  <c r="AI139" i="1"/>
  <c r="AI134" i="1"/>
  <c r="S130" i="1"/>
  <c r="S131" i="1" s="1"/>
  <c r="AQ131" i="1"/>
  <c r="W131" i="1"/>
  <c r="T134" i="1"/>
  <c r="AN134" i="1"/>
  <c r="T130" i="1"/>
  <c r="T131" i="1" s="1"/>
  <c r="AK128" i="1"/>
  <c r="R130" i="1"/>
  <c r="R139" i="1" s="1"/>
  <c r="AM134" i="1"/>
  <c r="AA130" i="1"/>
  <c r="AA131" i="1" s="1"/>
  <c r="AJ139" i="1"/>
  <c r="AM124" i="1"/>
  <c r="AM136" i="1"/>
  <c r="AM137" i="1" s="1"/>
  <c r="X134" i="1"/>
  <c r="AR134" i="1"/>
  <c r="AJ128" i="1"/>
  <c r="U137" i="1"/>
  <c r="AK137" i="1"/>
  <c r="AS137" i="1"/>
  <c r="AO134" i="1"/>
  <c r="AK138" i="1"/>
  <c r="AO128" i="1"/>
  <c r="AK130" i="1"/>
  <c r="AK131" i="1" s="1"/>
  <c r="AP131" i="1"/>
  <c r="AH128" i="1"/>
  <c r="S134" i="1"/>
  <c r="AQ139" i="1"/>
  <c r="AQ134" i="1"/>
  <c r="AR139" i="1"/>
  <c r="Z137" i="1"/>
  <c r="Z130" i="1"/>
  <c r="Z131" i="1" s="1"/>
  <c r="Z124" i="1"/>
  <c r="Z138" i="1"/>
  <c r="Z134" i="1"/>
  <c r="Z128" i="1"/>
  <c r="AF131" i="1"/>
  <c r="AF138" i="1"/>
  <c r="AF128" i="1"/>
  <c r="AF134" i="1"/>
  <c r="AF139" i="1"/>
  <c r="AE138" i="1"/>
  <c r="AE124" i="1"/>
  <c r="AE136" i="1"/>
  <c r="AE137" i="1" s="1"/>
  <c r="AE134" i="1"/>
  <c r="AE130" i="1"/>
  <c r="AE131" i="1" s="1"/>
  <c r="AG134" i="1"/>
  <c r="AG137" i="1"/>
  <c r="AG124" i="1"/>
  <c r="AG128" i="1"/>
  <c r="AG130" i="1"/>
  <c r="AG131" i="1" s="1"/>
  <c r="AG138" i="1"/>
  <c r="W128" i="1"/>
  <c r="W139" i="1"/>
  <c r="W134" i="1"/>
  <c r="AC138" i="1"/>
  <c r="AC128" i="1"/>
  <c r="AC124" i="1"/>
  <c r="AC130" i="1"/>
  <c r="AC131" i="1" s="1"/>
  <c r="AC134" i="1"/>
  <c r="AC137" i="1"/>
  <c r="AD138" i="1"/>
  <c r="AD134" i="1"/>
  <c r="AD124" i="1"/>
  <c r="AD128" i="1"/>
  <c r="AD137" i="1"/>
  <c r="AD130" i="1"/>
  <c r="AD139" i="1" s="1"/>
  <c r="P128" i="1"/>
  <c r="I138" i="1"/>
  <c r="J138" i="1"/>
  <c r="M128" i="1"/>
  <c r="M138" i="1"/>
  <c r="Q134" i="1"/>
  <c r="K128" i="1"/>
  <c r="L128" i="1"/>
  <c r="H139" i="1"/>
  <c r="H128" i="1"/>
  <c r="J128" i="1"/>
  <c r="L134" i="1"/>
  <c r="K138" i="1"/>
  <c r="N134" i="1"/>
  <c r="P138" i="1"/>
  <c r="N138" i="1"/>
  <c r="L138" i="1"/>
  <c r="O138" i="1"/>
  <c r="Q138" i="1"/>
  <c r="H134" i="1"/>
  <c r="K134" i="1"/>
  <c r="P134" i="1"/>
  <c r="I128" i="1"/>
  <c r="H131" i="1"/>
  <c r="Q128" i="1"/>
  <c r="K124" i="1"/>
  <c r="H138" i="1"/>
  <c r="N128" i="1"/>
  <c r="M134" i="1"/>
  <c r="AV20" i="3"/>
  <c r="P137" i="1"/>
  <c r="P124" i="1"/>
  <c r="P130" i="1"/>
  <c r="P131" i="1" s="1"/>
  <c r="J137" i="1"/>
  <c r="M130" i="1"/>
  <c r="M131" i="1" s="1"/>
  <c r="N136" i="1"/>
  <c r="N130" i="1"/>
  <c r="N131" i="1" s="1"/>
  <c r="O124" i="1"/>
  <c r="M124" i="1"/>
  <c r="Q130" i="1"/>
  <c r="Q131" i="1" s="1"/>
  <c r="M137" i="1"/>
  <c r="Q124" i="1"/>
  <c r="I130" i="1"/>
  <c r="I131" i="1" s="1"/>
  <c r="O137" i="1"/>
  <c r="J124" i="1"/>
  <c r="L124" i="1"/>
  <c r="I124" i="1"/>
  <c r="J130" i="1"/>
  <c r="J131" i="1" s="1"/>
  <c r="O130" i="1"/>
  <c r="O131" i="1" s="1"/>
  <c r="L137" i="1"/>
  <c r="Q137" i="1"/>
  <c r="K130" i="1"/>
  <c r="K131" i="1" s="1"/>
  <c r="L130" i="1"/>
  <c r="L131" i="1" s="1"/>
  <c r="I137" i="1"/>
  <c r="O128" i="1"/>
  <c r="K137" i="1"/>
  <c r="AV21" i="3"/>
  <c r="AV19" i="3"/>
  <c r="AV18" i="3"/>
  <c r="AV14" i="3"/>
  <c r="AV13" i="3"/>
  <c r="AV17" i="3"/>
  <c r="AV12" i="3"/>
  <c r="BD10" i="1"/>
  <c r="BC10" i="1"/>
  <c r="BB10" i="1"/>
  <c r="AX10" i="1"/>
  <c r="AY10" i="1"/>
  <c r="AW10" i="1"/>
  <c r="CC89" i="1" l="1"/>
  <c r="CD89" i="1" s="1"/>
  <c r="AV25" i="3"/>
  <c r="AR140" i="1"/>
  <c r="AP140" i="1"/>
  <c r="AN140" i="1"/>
  <c r="AQ140" i="1"/>
  <c r="Y139" i="1"/>
  <c r="Y140" i="1" s="1"/>
  <c r="AO139" i="1"/>
  <c r="AO140" i="1" s="1"/>
  <c r="S139" i="1"/>
  <c r="S140" i="1" s="1"/>
  <c r="AL140" i="1"/>
  <c r="AJ140" i="1"/>
  <c r="AS139" i="1"/>
  <c r="AS140" i="1" s="1"/>
  <c r="AI140" i="1"/>
  <c r="AL131" i="1"/>
  <c r="X140" i="1"/>
  <c r="AM139" i="1"/>
  <c r="AM140" i="1" s="1"/>
  <c r="W140" i="1"/>
  <c r="AH140" i="1"/>
  <c r="T139" i="1"/>
  <c r="T140" i="1" s="1"/>
  <c r="V140" i="1"/>
  <c r="U139" i="1"/>
  <c r="U140" i="1" s="1"/>
  <c r="R140" i="1"/>
  <c r="Z139" i="1"/>
  <c r="Z140" i="1" s="1"/>
  <c r="AK139" i="1"/>
  <c r="AK140" i="1" s="1"/>
  <c r="AB139" i="1"/>
  <c r="AB140" i="1" s="1"/>
  <c r="R131" i="1"/>
  <c r="AA139" i="1"/>
  <c r="AA140" i="1" s="1"/>
  <c r="AF140" i="1"/>
  <c r="AE139" i="1"/>
  <c r="AE140" i="1" s="1"/>
  <c r="AG139" i="1"/>
  <c r="AG140" i="1" s="1"/>
  <c r="AC139" i="1"/>
  <c r="AC140" i="1" s="1"/>
  <c r="AD140" i="1"/>
  <c r="AD131" i="1"/>
  <c r="M139" i="1"/>
  <c r="M140" i="1" s="1"/>
  <c r="H140" i="1"/>
  <c r="O139" i="1"/>
  <c r="O140" i="1" s="1"/>
  <c r="L139" i="1"/>
  <c r="L140" i="1" s="1"/>
  <c r="K139" i="1"/>
  <c r="K140" i="1" s="1"/>
  <c r="P139" i="1"/>
  <c r="P140" i="1" s="1"/>
  <c r="Q139" i="1"/>
  <c r="Q140" i="1" s="1"/>
  <c r="N137" i="1"/>
  <c r="N139" i="1"/>
  <c r="N140" i="1" s="1"/>
  <c r="I139" i="1"/>
  <c r="I140" i="1" s="1"/>
  <c r="J139" i="1"/>
  <c r="J140" i="1" s="1"/>
  <c r="R26" i="3"/>
  <c r="S26" i="3"/>
  <c r="S28" i="3" s="1"/>
  <c r="T26" i="3"/>
  <c r="T28" i="3" s="1"/>
  <c r="U26" i="3"/>
  <c r="U28" i="3" s="1"/>
  <c r="V26" i="3"/>
  <c r="V28" i="3" s="1"/>
  <c r="W26" i="3"/>
  <c r="W28" i="3" s="1"/>
  <c r="X26" i="3"/>
  <c r="X28" i="3" s="1"/>
  <c r="Y26" i="3"/>
  <c r="Y28" i="3" s="1"/>
  <c r="Z26" i="3"/>
  <c r="Z28" i="3" s="1"/>
  <c r="AA26" i="3"/>
  <c r="AA28" i="3" s="1"/>
  <c r="AB26" i="3"/>
  <c r="AB28" i="3" s="1"/>
  <c r="AC26" i="3"/>
  <c r="AC28" i="3" s="1"/>
  <c r="AD26" i="3"/>
  <c r="AD28" i="3" s="1"/>
  <c r="AE26" i="3"/>
  <c r="AE28" i="3" s="1"/>
  <c r="AF26" i="3"/>
  <c r="AF28" i="3" s="1"/>
  <c r="AG26" i="3"/>
  <c r="AG28" i="3" s="1"/>
  <c r="AH26" i="3"/>
  <c r="AH28" i="3" s="1"/>
  <c r="AI26" i="3"/>
  <c r="AI28" i="3" s="1"/>
  <c r="AJ26" i="3"/>
  <c r="AJ28" i="3" s="1"/>
  <c r="AK26" i="3"/>
  <c r="AK28" i="3" s="1"/>
  <c r="AL26" i="3"/>
  <c r="AL28" i="3" s="1"/>
  <c r="R28" i="3" l="1"/>
  <c r="AT28" i="3" s="1"/>
  <c r="AT26" i="3"/>
  <c r="BL67" i="1" l="1"/>
  <c r="BL59" i="1"/>
  <c r="BL53" i="1"/>
  <c r="BL45" i="1"/>
  <c r="BL37" i="1"/>
  <c r="BL29" i="1"/>
  <c r="BL21" i="1"/>
  <c r="BL14" i="1"/>
  <c r="BL80" i="1"/>
  <c r="BL75" i="1"/>
  <c r="BL84" i="1"/>
  <c r="BL92" i="1"/>
  <c r="BL95" i="1"/>
  <c r="BL70" i="1"/>
  <c r="BL24" i="1"/>
  <c r="BL16" i="1"/>
  <c r="BL86" i="1"/>
  <c r="BL82" i="1"/>
  <c r="BL55" i="1"/>
  <c r="BL48" i="1"/>
  <c r="BL40" i="1"/>
  <c r="BL32" i="1"/>
  <c r="BL28" i="1"/>
  <c r="BL73" i="1"/>
  <c r="BL65" i="1"/>
  <c r="BL57" i="1"/>
  <c r="BL51" i="1"/>
  <c r="BL43" i="1"/>
  <c r="BL35" i="1"/>
  <c r="BL19" i="1"/>
  <c r="BL12" i="1"/>
  <c r="BL98" i="1"/>
  <c r="BL97" i="1"/>
  <c r="BL79" i="1"/>
  <c r="BL72" i="1"/>
  <c r="BL64" i="1"/>
  <c r="BL50" i="1"/>
  <c r="BL42" i="1"/>
  <c r="BL34" i="1"/>
  <c r="BL26" i="1"/>
  <c r="BL18" i="1"/>
  <c r="BL11" i="1"/>
  <c r="BL52" i="1"/>
  <c r="BL36" i="1"/>
  <c r="BL90" i="1"/>
  <c r="BL88" i="1"/>
  <c r="BL96" i="1"/>
  <c r="BL87" i="1"/>
  <c r="BL83" i="1"/>
  <c r="BL78" i="1"/>
  <c r="BL71" i="1"/>
  <c r="BL63" i="1"/>
  <c r="BL56" i="1"/>
  <c r="BL49" i="1"/>
  <c r="BL41" i="1"/>
  <c r="BL33" i="1"/>
  <c r="BL25" i="1"/>
  <c r="BL17" i="1"/>
  <c r="BL91" i="1"/>
  <c r="BL66" i="1"/>
  <c r="BL13" i="1"/>
  <c r="BL58" i="1"/>
  <c r="BL20" i="1"/>
  <c r="BL94" i="1"/>
  <c r="BL85" i="1"/>
  <c r="BL77" i="1"/>
  <c r="BL69" i="1"/>
  <c r="BL61" i="1"/>
  <c r="BL54" i="1"/>
  <c r="BL47" i="1"/>
  <c r="BL39" i="1"/>
  <c r="BL31" i="1"/>
  <c r="BL23" i="1"/>
  <c r="BL15" i="1"/>
  <c r="BL74" i="1"/>
  <c r="BL44" i="1"/>
  <c r="BL93" i="1"/>
  <c r="BL81" i="1"/>
  <c r="BL76" i="1"/>
  <c r="BL68" i="1"/>
  <c r="BL60" i="1"/>
  <c r="BL46" i="1"/>
  <c r="BL38" i="1"/>
  <c r="BL30" i="1"/>
  <c r="BL22" i="1"/>
  <c r="BL62" i="1"/>
  <c r="BL27" i="1"/>
  <c r="AW121" i="1"/>
  <c r="AW102" i="1"/>
  <c r="AW122" i="1"/>
  <c r="AW101" i="1"/>
  <c r="AW103" i="1"/>
  <c r="AW124" i="1" l="1"/>
  <c r="L9" i="2" l="1"/>
  <c r="G9" i="2"/>
  <c r="C9" i="2"/>
  <c r="N8" i="2"/>
  <c r="J8" i="2"/>
  <c r="E8" i="2"/>
  <c r="M7" i="2"/>
  <c r="N7" i="2" s="1"/>
  <c r="J7" i="2"/>
  <c r="E7" i="2"/>
  <c r="N6" i="2"/>
  <c r="J6" i="2"/>
  <c r="E6" i="2"/>
  <c r="N5" i="2"/>
  <c r="J5" i="2"/>
  <c r="E5" i="2"/>
  <c r="N4" i="2"/>
  <c r="E4" i="2"/>
  <c r="N3" i="2"/>
  <c r="J3" i="2"/>
  <c r="E3" i="2"/>
  <c r="E9" i="2" l="1"/>
  <c r="E11" i="2" s="1"/>
  <c r="E12" i="2" s="1"/>
  <c r="H9" i="2"/>
  <c r="N9" i="2"/>
  <c r="N10" i="2" s="1"/>
  <c r="N11" i="2" s="1"/>
  <c r="N12" i="2" s="1"/>
  <c r="J4" i="2"/>
  <c r="J9" i="2" s="1"/>
  <c r="J10" i="2" s="1"/>
  <c r="J11" i="2" s="1"/>
  <c r="J12" i="2" s="1"/>
  <c r="K12" i="2" l="1"/>
  <c r="P12" i="2"/>
  <c r="BE10" i="1"/>
  <c r="BL10" i="1" s="1"/>
  <c r="BL99" i="1" l="1"/>
  <c r="BL100" i="1"/>
  <c r="BQ21" i="1"/>
  <c r="BQ29" i="1"/>
  <c r="BQ36" i="1"/>
  <c r="BQ44" i="1"/>
  <c r="BQ52" i="1"/>
  <c r="BQ58" i="1"/>
  <c r="BQ66" i="1"/>
  <c r="BQ72" i="1"/>
  <c r="BQ79" i="1"/>
  <c r="BQ88" i="1"/>
  <c r="BQ96" i="1"/>
  <c r="BQ14" i="1"/>
  <c r="BQ11" i="1"/>
  <c r="BQ17" i="1"/>
  <c r="BQ25" i="1"/>
  <c r="BQ33" i="1"/>
  <c r="BQ65" i="1"/>
  <c r="BQ71" i="1"/>
  <c r="BQ78" i="1"/>
  <c r="BQ83" i="1"/>
  <c r="BQ87" i="1"/>
  <c r="BQ95" i="1"/>
  <c r="BQ40" i="1"/>
  <c r="BQ48" i="1"/>
  <c r="BQ55" i="1"/>
  <c r="BQ62" i="1"/>
  <c r="BQ69" i="1"/>
  <c r="BQ76" i="1"/>
  <c r="BQ81" i="1"/>
  <c r="BQ28" i="1"/>
  <c r="BQ13" i="1"/>
  <c r="BQ20" i="1"/>
  <c r="BQ43" i="1"/>
  <c r="BQ51" i="1"/>
  <c r="BQ57" i="1"/>
  <c r="BQ49" i="1"/>
  <c r="BO10" i="1"/>
  <c r="BQ92" i="1"/>
  <c r="BQ100" i="1"/>
  <c r="BQ16" i="1"/>
  <c r="BQ24" i="1"/>
  <c r="BQ32" i="1"/>
  <c r="BQ39" i="1"/>
  <c r="BQ47" i="1"/>
  <c r="BQ54" i="1"/>
  <c r="BQ61" i="1"/>
  <c r="BQ75" i="1"/>
  <c r="BQ80" i="1"/>
  <c r="BQ84" i="1"/>
  <c r="BQ91" i="1"/>
  <c r="BQ99" i="1"/>
  <c r="BQ15" i="1"/>
  <c r="BQ23" i="1"/>
  <c r="BQ31" i="1"/>
  <c r="BQ38" i="1"/>
  <c r="BQ46" i="1"/>
  <c r="BQ60" i="1"/>
  <c r="BQ68" i="1"/>
  <c r="BQ74" i="1"/>
  <c r="BQ90" i="1"/>
  <c r="BQ98" i="1"/>
  <c r="BQ10" i="1"/>
  <c r="BQ22" i="1"/>
  <c r="BQ30" i="1"/>
  <c r="BQ37" i="1"/>
  <c r="BQ45" i="1"/>
  <c r="BQ53" i="1"/>
  <c r="BQ59" i="1"/>
  <c r="BQ67" i="1"/>
  <c r="BQ73" i="1"/>
  <c r="BQ97" i="1"/>
  <c r="BQ19" i="1"/>
  <c r="BQ27" i="1"/>
  <c r="BQ35" i="1"/>
  <c r="BQ42" i="1"/>
  <c r="BQ50" i="1"/>
  <c r="BQ64" i="1"/>
  <c r="BQ82" i="1"/>
  <c r="BQ86" i="1"/>
  <c r="BQ94" i="1"/>
  <c r="BQ12" i="1"/>
  <c r="BQ18" i="1"/>
  <c r="BQ26" i="1"/>
  <c r="BQ34" i="1"/>
  <c r="BQ41" i="1"/>
  <c r="BQ56" i="1"/>
  <c r="BQ63" i="1"/>
  <c r="BQ70" i="1"/>
  <c r="BQ77" i="1"/>
  <c r="BQ85" i="1"/>
  <c r="BQ93" i="1"/>
  <c r="BQ101" i="1" l="1"/>
  <c r="BQ9" i="1"/>
  <c r="BP100" i="1" l="1"/>
  <c r="BP99" i="1"/>
  <c r="BP98" i="1"/>
  <c r="BP97" i="1"/>
  <c r="BP96" i="1"/>
  <c r="BP95" i="1"/>
  <c r="BP94" i="1"/>
  <c r="BP93" i="1"/>
  <c r="BP92" i="1"/>
  <c r="BP91" i="1"/>
  <c r="BP90" i="1"/>
  <c r="BP88" i="1"/>
  <c r="BP87" i="1"/>
  <c r="BP86" i="1"/>
  <c r="BP85" i="1"/>
  <c r="BP84" i="1"/>
  <c r="BO85" i="1" l="1"/>
  <c r="BO93" i="1"/>
  <c r="BO95" i="1"/>
  <c r="BO88" i="1"/>
  <c r="BO96" i="1"/>
  <c r="BO87" i="1"/>
  <c r="BO92" i="1"/>
  <c r="BO86" i="1"/>
  <c r="BO94" i="1"/>
  <c r="BO84" i="1"/>
  <c r="BO91" i="1"/>
  <c r="BO99" i="1"/>
  <c r="BO100" i="1"/>
  <c r="BO90" i="1"/>
  <c r="BO98" i="1"/>
  <c r="BO97" i="1"/>
  <c r="BN93" i="1" l="1"/>
  <c r="BM93" i="1" s="1"/>
  <c r="BN100" i="1"/>
  <c r="BM100" i="1" s="1"/>
  <c r="BN95" i="1"/>
  <c r="BM95" i="1" s="1"/>
  <c r="BN94" i="1"/>
  <c r="BM94" i="1" s="1"/>
  <c r="BN91" i="1"/>
  <c r="BM91" i="1" s="1"/>
  <c r="BN92" i="1"/>
  <c r="BM92" i="1" s="1"/>
  <c r="BN86" i="1"/>
  <c r="BM86" i="1" s="1"/>
  <c r="BN84" i="1"/>
  <c r="BM84" i="1" s="1"/>
  <c r="BN90" i="1"/>
  <c r="BM90" i="1" s="1"/>
  <c r="BN85" i="1"/>
  <c r="BM85" i="1" s="1"/>
  <c r="BN87" i="1"/>
  <c r="BM87" i="1" s="1"/>
  <c r="BN88" i="1"/>
  <c r="BM88" i="1" s="1"/>
  <c r="BN97" i="1"/>
  <c r="BM97" i="1" s="1"/>
  <c r="BN98" i="1"/>
  <c r="BM98" i="1" s="1"/>
  <c r="BN99" i="1"/>
  <c r="BM99" i="1" s="1"/>
  <c r="BN96" i="1"/>
  <c r="BM96" i="1" s="1"/>
  <c r="CB91" i="1" l="1"/>
  <c r="CB88" i="1"/>
  <c r="CB94" i="1"/>
  <c r="CB95" i="1"/>
  <c r="CB97" i="1"/>
  <c r="CB85" i="1"/>
  <c r="CB100" i="1"/>
  <c r="CB86" i="1"/>
  <c r="CB92" i="1"/>
  <c r="CB96" i="1"/>
  <c r="CB87" i="1"/>
  <c r="CB99" i="1"/>
  <c r="CB90" i="1"/>
  <c r="CB93" i="1"/>
  <c r="CB98" i="1"/>
  <c r="CB84" i="1"/>
  <c r="AW112" i="1"/>
  <c r="BJ9" i="1"/>
  <c r="BK9" i="1"/>
  <c r="AW123" i="1"/>
  <c r="CC95" i="1" l="1"/>
  <c r="CD95" i="1" s="1"/>
  <c r="CC84" i="1"/>
  <c r="CD84" i="1" s="1"/>
  <c r="CC98" i="1"/>
  <c r="CD98" i="1" s="1"/>
  <c r="CC87" i="1"/>
  <c r="CD87" i="1" s="1"/>
  <c r="CC94" i="1"/>
  <c r="CD94" i="1" s="1"/>
  <c r="CC100" i="1"/>
  <c r="CD100" i="1" s="1"/>
  <c r="CC93" i="1"/>
  <c r="CD93" i="1" s="1"/>
  <c r="CC96" i="1"/>
  <c r="CD96" i="1" s="1"/>
  <c r="CC88" i="1"/>
  <c r="CD88" i="1" s="1"/>
  <c r="CC86" i="1"/>
  <c r="CD86" i="1" s="1"/>
  <c r="CC85" i="1"/>
  <c r="CD85" i="1" s="1"/>
  <c r="CC99" i="1"/>
  <c r="CD99" i="1" s="1"/>
  <c r="CC90" i="1"/>
  <c r="CD90" i="1" s="1"/>
  <c r="CC91" i="1"/>
  <c r="CD91" i="1" s="1"/>
  <c r="CC92" i="1"/>
  <c r="CD92" i="1" s="1"/>
  <c r="CC97" i="1"/>
  <c r="CD97" i="1" s="1"/>
  <c r="AW115" i="1"/>
  <c r="AW114" i="1"/>
  <c r="AW119" i="1"/>
  <c r="AW106" i="1"/>
  <c r="AW117" i="1"/>
  <c r="AW116" i="1"/>
  <c r="AW118" i="1"/>
  <c r="AW105" i="1"/>
  <c r="AW113" i="1"/>
  <c r="BP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O72" i="1" l="1"/>
  <c r="BO79" i="1"/>
  <c r="BO29" i="1"/>
  <c r="BO36" i="1"/>
  <c r="BO44" i="1"/>
  <c r="BO52" i="1"/>
  <c r="BO58" i="1"/>
  <c r="BO66" i="1"/>
  <c r="BO21" i="1"/>
  <c r="BO14" i="1"/>
  <c r="BO12" i="1"/>
  <c r="BO18" i="1"/>
  <c r="BO26" i="1"/>
  <c r="BO34" i="1"/>
  <c r="BO41" i="1"/>
  <c r="BO49" i="1"/>
  <c r="BO56" i="1"/>
  <c r="BO63" i="1"/>
  <c r="BO70" i="1"/>
  <c r="BO77" i="1"/>
  <c r="BO15" i="1"/>
  <c r="BO23" i="1"/>
  <c r="BO31" i="1"/>
  <c r="BO38" i="1"/>
  <c r="BO46" i="1"/>
  <c r="BO60" i="1"/>
  <c r="BO68" i="1"/>
  <c r="BO74" i="1"/>
  <c r="BO13" i="1"/>
  <c r="BO20" i="1"/>
  <c r="BO28" i="1"/>
  <c r="BO43" i="1"/>
  <c r="BO51" i="1"/>
  <c r="BO57" i="1"/>
  <c r="BO65" i="1"/>
  <c r="BO71" i="1"/>
  <c r="BO78" i="1"/>
  <c r="BO83" i="1"/>
  <c r="BO17" i="1"/>
  <c r="BO25" i="1"/>
  <c r="BO33" i="1"/>
  <c r="BO40" i="1"/>
  <c r="BO48" i="1"/>
  <c r="BO55" i="1"/>
  <c r="BO62" i="1"/>
  <c r="BO69" i="1"/>
  <c r="BO76" i="1"/>
  <c r="BO81" i="1"/>
  <c r="BO22" i="1"/>
  <c r="BO30" i="1"/>
  <c r="BO37" i="1"/>
  <c r="BO45" i="1"/>
  <c r="BO53" i="1"/>
  <c r="BO59" i="1"/>
  <c r="BO67" i="1"/>
  <c r="BO73" i="1"/>
  <c r="BO19" i="1"/>
  <c r="BO27" i="1"/>
  <c r="BO35" i="1"/>
  <c r="BO42" i="1"/>
  <c r="BO50" i="1"/>
  <c r="BO64" i="1"/>
  <c r="BO82" i="1"/>
  <c r="BO11" i="1"/>
  <c r="BO16" i="1"/>
  <c r="BO24" i="1"/>
  <c r="BO32" i="1"/>
  <c r="BO39" i="1"/>
  <c r="BO47" i="1"/>
  <c r="BO54" i="1"/>
  <c r="BO61" i="1"/>
  <c r="BO75" i="1"/>
  <c r="BO80" i="1"/>
  <c r="AW108" i="1"/>
  <c r="AW109" i="1"/>
  <c r="AW110" i="1"/>
  <c r="AW111" i="1"/>
  <c r="BL127" i="1"/>
  <c r="BL126" i="1"/>
  <c r="BL135" i="1"/>
  <c r="BT87" i="1"/>
  <c r="BT95" i="1"/>
  <c r="AW104" i="1"/>
  <c r="BL133" i="1"/>
  <c r="AW127" i="1"/>
  <c r="BT90" i="1"/>
  <c r="BT98" i="1"/>
  <c r="BT92" i="1"/>
  <c r="BT100" i="1"/>
  <c r="BT97" i="1"/>
  <c r="BT86" i="1"/>
  <c r="BT94" i="1"/>
  <c r="BT84" i="1"/>
  <c r="BT91" i="1"/>
  <c r="BT99" i="1"/>
  <c r="BT88" i="1"/>
  <c r="BT96" i="1"/>
  <c r="BT85" i="1"/>
  <c r="BT93" i="1"/>
  <c r="BO101" i="1" l="1"/>
  <c r="BN62" i="1"/>
  <c r="BN79" i="1"/>
  <c r="BN76" i="1"/>
  <c r="BN48" i="1"/>
  <c r="BN17" i="1"/>
  <c r="BN63" i="1"/>
  <c r="BN34" i="1"/>
  <c r="BN66" i="1"/>
  <c r="BN36" i="1"/>
  <c r="BN37" i="1"/>
  <c r="BN59" i="1"/>
  <c r="BN22" i="1"/>
  <c r="BN52" i="1"/>
  <c r="BN65" i="1"/>
  <c r="BN74" i="1"/>
  <c r="BN46" i="1"/>
  <c r="BN15" i="1"/>
  <c r="BN75" i="1"/>
  <c r="BN47" i="1"/>
  <c r="BN16" i="1"/>
  <c r="BN82" i="1"/>
  <c r="BN27" i="1"/>
  <c r="BN33" i="1"/>
  <c r="BN77" i="1"/>
  <c r="BN21" i="1"/>
  <c r="BN51" i="1"/>
  <c r="BN31" i="1"/>
  <c r="BN32" i="1"/>
  <c r="BN42" i="1"/>
  <c r="BN69" i="1"/>
  <c r="BN40" i="1"/>
  <c r="BN13" i="1"/>
  <c r="BN56" i="1"/>
  <c r="BN26" i="1"/>
  <c r="BN58" i="1"/>
  <c r="BN29" i="1"/>
  <c r="BN53" i="1"/>
  <c r="BN78" i="1"/>
  <c r="BN83" i="1"/>
  <c r="BN57" i="1"/>
  <c r="BN28" i="1"/>
  <c r="BN68" i="1"/>
  <c r="BN38" i="1"/>
  <c r="BN39" i="1"/>
  <c r="BN50" i="1"/>
  <c r="BN19" i="1"/>
  <c r="BN12" i="1"/>
  <c r="BN49" i="1"/>
  <c r="BN20" i="1"/>
  <c r="BN61" i="1"/>
  <c r="BN81" i="1"/>
  <c r="BN55" i="1"/>
  <c r="BN25" i="1"/>
  <c r="BN70" i="1"/>
  <c r="BN41" i="1"/>
  <c r="BN72" i="1"/>
  <c r="BN44" i="1"/>
  <c r="BN14" i="1"/>
  <c r="BN67" i="1"/>
  <c r="BN30" i="1"/>
  <c r="BN18" i="1"/>
  <c r="BN73" i="1"/>
  <c r="BN60" i="1"/>
  <c r="BN71" i="1"/>
  <c r="BN43" i="1"/>
  <c r="BN11" i="1"/>
  <c r="BN23" i="1"/>
  <c r="BN80" i="1"/>
  <c r="BN54" i="1"/>
  <c r="BN24" i="1"/>
  <c r="BN64" i="1"/>
  <c r="BN35" i="1"/>
  <c r="BN45" i="1"/>
  <c r="AW132" i="1"/>
  <c r="BL132" i="1"/>
  <c r="AW129" i="1"/>
  <c r="BL129" i="1"/>
  <c r="AW135" i="1"/>
  <c r="AW133" i="1"/>
  <c r="BL130" i="1"/>
  <c r="BL136" i="1"/>
  <c r="AW120" i="1"/>
  <c r="AW126" i="1"/>
  <c r="BT54" i="1" l="1"/>
  <c r="BM54" i="1"/>
  <c r="BT32" i="1"/>
  <c r="BM32" i="1"/>
  <c r="BT71" i="1"/>
  <c r="BM71" i="1"/>
  <c r="BT41" i="1"/>
  <c r="BM41" i="1"/>
  <c r="BT38" i="1"/>
  <c r="BM38" i="1"/>
  <c r="BT29" i="1"/>
  <c r="BM29" i="1"/>
  <c r="BT46" i="1"/>
  <c r="BM46" i="1"/>
  <c r="BT48" i="1"/>
  <c r="BM48" i="1"/>
  <c r="BT45" i="1"/>
  <c r="BM45" i="1"/>
  <c r="BT30" i="1"/>
  <c r="BM30" i="1"/>
  <c r="BT70" i="1"/>
  <c r="BM70" i="1"/>
  <c r="BT61" i="1"/>
  <c r="BM61" i="1"/>
  <c r="BT68" i="1"/>
  <c r="BM68" i="1"/>
  <c r="BT58" i="1"/>
  <c r="BM58" i="1"/>
  <c r="BT40" i="1"/>
  <c r="BM40" i="1"/>
  <c r="BT31" i="1"/>
  <c r="BM31" i="1"/>
  <c r="BT74" i="1"/>
  <c r="BM74" i="1"/>
  <c r="BT52" i="1"/>
  <c r="BM52" i="1"/>
  <c r="BT76" i="1"/>
  <c r="BM76" i="1"/>
  <c r="BT35" i="1"/>
  <c r="BM35" i="1"/>
  <c r="BT23" i="1"/>
  <c r="BM23" i="1"/>
  <c r="BT67" i="1"/>
  <c r="BM67" i="1"/>
  <c r="BT69" i="1"/>
  <c r="BM69" i="1"/>
  <c r="BT51" i="1"/>
  <c r="BM51" i="1"/>
  <c r="BT16" i="1"/>
  <c r="BM16" i="1"/>
  <c r="BT34" i="1"/>
  <c r="BM34" i="1"/>
  <c r="BT19" i="1"/>
  <c r="BM19" i="1"/>
  <c r="BT15" i="1"/>
  <c r="BM15" i="1"/>
  <c r="BT50" i="1"/>
  <c r="BM50" i="1"/>
  <c r="BT13" i="1"/>
  <c r="BM13" i="1"/>
  <c r="BT64" i="1"/>
  <c r="BM64" i="1"/>
  <c r="BT60" i="1"/>
  <c r="BM60" i="1"/>
  <c r="BT14" i="1"/>
  <c r="BM14" i="1"/>
  <c r="BT20" i="1"/>
  <c r="BM20" i="1"/>
  <c r="BT47" i="1"/>
  <c r="BM47" i="1"/>
  <c r="BT63" i="1"/>
  <c r="BM63" i="1"/>
  <c r="BT49" i="1"/>
  <c r="BM49" i="1"/>
  <c r="BT28" i="1"/>
  <c r="BM28" i="1"/>
  <c r="BT75" i="1"/>
  <c r="BM75" i="1"/>
  <c r="BT59" i="1"/>
  <c r="BM59" i="1"/>
  <c r="BT73" i="1"/>
  <c r="BM73" i="1"/>
  <c r="BT72" i="1"/>
  <c r="BM72" i="1"/>
  <c r="BT55" i="1"/>
  <c r="BM55" i="1"/>
  <c r="BT12" i="1"/>
  <c r="BM12" i="1"/>
  <c r="BT57" i="1"/>
  <c r="BM57" i="1"/>
  <c r="BT56" i="1"/>
  <c r="BM56" i="1"/>
  <c r="BT42" i="1"/>
  <c r="BM42" i="1"/>
  <c r="BT33" i="1"/>
  <c r="BM33" i="1"/>
  <c r="BT37" i="1"/>
  <c r="BM37" i="1"/>
  <c r="BT43" i="1"/>
  <c r="BM43" i="1"/>
  <c r="BT80" i="1"/>
  <c r="BM80" i="1"/>
  <c r="BT78" i="1"/>
  <c r="BM78" i="1"/>
  <c r="BT82" i="1"/>
  <c r="BM82" i="1"/>
  <c r="BT21" i="1"/>
  <c r="BM21" i="1"/>
  <c r="BT22" i="1"/>
  <c r="BM22" i="1"/>
  <c r="BT44" i="1"/>
  <c r="BM44" i="1"/>
  <c r="BT25" i="1"/>
  <c r="BM25" i="1"/>
  <c r="BT39" i="1"/>
  <c r="BM39" i="1"/>
  <c r="BT26" i="1"/>
  <c r="BM26" i="1"/>
  <c r="BT77" i="1"/>
  <c r="BM77" i="1"/>
  <c r="BT65" i="1"/>
  <c r="BM65" i="1"/>
  <c r="BT24" i="1"/>
  <c r="BM24" i="1"/>
  <c r="BT11" i="1"/>
  <c r="BM11" i="1"/>
  <c r="BT18" i="1"/>
  <c r="BM18" i="1"/>
  <c r="BT81" i="1"/>
  <c r="BM81" i="1"/>
  <c r="BT83" i="1"/>
  <c r="BM83" i="1"/>
  <c r="BT53" i="1"/>
  <c r="BM53" i="1"/>
  <c r="BT27" i="1"/>
  <c r="BM27" i="1"/>
  <c r="BT36" i="1"/>
  <c r="BM36" i="1"/>
  <c r="BT79" i="1"/>
  <c r="BM79" i="1"/>
  <c r="BT66" i="1"/>
  <c r="BM66" i="1"/>
  <c r="BT17" i="1"/>
  <c r="BM17" i="1"/>
  <c r="BT62" i="1"/>
  <c r="BM62" i="1"/>
  <c r="AW128" i="1"/>
  <c r="BL128" i="1"/>
  <c r="AW138" i="1"/>
  <c r="BL138" i="1"/>
  <c r="AW134" i="1"/>
  <c r="BL134" i="1"/>
  <c r="BM134" i="1" s="1"/>
  <c r="AW136" i="1"/>
  <c r="AW130" i="1"/>
  <c r="BO134" i="1" l="1"/>
  <c r="CB17" i="1"/>
  <c r="CC111" i="1"/>
  <c r="CD111" i="1" s="1"/>
  <c r="CB27" i="1"/>
  <c r="CC121" i="1"/>
  <c r="CD121" i="1" s="1"/>
  <c r="CB18" i="1"/>
  <c r="CC112" i="1"/>
  <c r="CD112" i="1" s="1"/>
  <c r="CB77" i="1"/>
  <c r="CB44" i="1"/>
  <c r="CC138" i="1"/>
  <c r="CD138" i="1" s="1"/>
  <c r="CB82" i="1"/>
  <c r="CB43" i="1"/>
  <c r="CC137" i="1"/>
  <c r="CD137" i="1" s="1"/>
  <c r="CB56" i="1"/>
  <c r="CB72" i="1"/>
  <c r="CB28" i="1"/>
  <c r="CC122" i="1"/>
  <c r="CD122" i="1" s="1"/>
  <c r="CB20" i="1"/>
  <c r="CC114" i="1"/>
  <c r="CD114" i="1" s="1"/>
  <c r="CB13" i="1"/>
  <c r="CC106" i="1"/>
  <c r="CD106" i="1" s="1"/>
  <c r="CB19" i="1"/>
  <c r="CC113" i="1"/>
  <c r="CD113" i="1" s="1"/>
  <c r="CB69" i="1"/>
  <c r="CD69" i="1"/>
  <c r="CB76" i="1"/>
  <c r="CB40" i="1"/>
  <c r="CC134" i="1"/>
  <c r="CD134" i="1" s="1"/>
  <c r="CB61" i="1"/>
  <c r="CB48" i="1"/>
  <c r="CB41" i="1"/>
  <c r="CC135" i="1"/>
  <c r="CD135" i="1" s="1"/>
  <c r="CB53" i="1"/>
  <c r="CB11" i="1"/>
  <c r="CC104" i="1"/>
  <c r="CD104" i="1" s="1"/>
  <c r="CB26" i="1"/>
  <c r="CC120" i="1"/>
  <c r="CD120" i="1" s="1"/>
  <c r="CB22" i="1"/>
  <c r="CC116" i="1"/>
  <c r="CD116" i="1" s="1"/>
  <c r="CB78" i="1"/>
  <c r="CD78" i="1"/>
  <c r="CB37" i="1"/>
  <c r="CC131" i="1"/>
  <c r="CD131" i="1" s="1"/>
  <c r="CB57" i="1"/>
  <c r="CB73" i="1"/>
  <c r="CB49" i="1"/>
  <c r="CB14" i="1"/>
  <c r="CC107" i="1"/>
  <c r="CD107" i="1" s="1"/>
  <c r="CB50" i="1"/>
  <c r="CB34" i="1"/>
  <c r="CC128" i="1"/>
  <c r="CD128" i="1" s="1"/>
  <c r="CB67" i="1"/>
  <c r="CB52" i="1"/>
  <c r="CB58" i="1"/>
  <c r="CB70" i="1"/>
  <c r="CD70" i="1"/>
  <c r="CB46" i="1"/>
  <c r="CC140" i="1"/>
  <c r="CD140" i="1" s="1"/>
  <c r="CB71" i="1"/>
  <c r="CB79" i="1"/>
  <c r="CB83" i="1"/>
  <c r="CB24" i="1"/>
  <c r="CC118" i="1"/>
  <c r="CD118" i="1" s="1"/>
  <c r="CB39" i="1"/>
  <c r="CC133" i="1"/>
  <c r="CD133" i="1" s="1"/>
  <c r="CB21" i="1"/>
  <c r="CC115" i="1"/>
  <c r="CD115" i="1" s="1"/>
  <c r="CB80" i="1"/>
  <c r="CB33" i="1"/>
  <c r="CC127" i="1"/>
  <c r="CD127" i="1" s="1"/>
  <c r="CB12" i="1"/>
  <c r="CC105" i="1"/>
  <c r="CD105" i="1" s="1"/>
  <c r="CB59" i="1"/>
  <c r="CB63" i="1"/>
  <c r="CB60" i="1"/>
  <c r="CB15" i="1"/>
  <c r="CC109" i="1"/>
  <c r="CD109" i="1" s="1"/>
  <c r="CB16" i="1"/>
  <c r="CC110" i="1"/>
  <c r="CD110" i="1" s="1"/>
  <c r="CB23" i="1"/>
  <c r="CC117" i="1"/>
  <c r="CD117" i="1" s="1"/>
  <c r="CB74" i="1"/>
  <c r="CB68" i="1"/>
  <c r="CD68" i="1"/>
  <c r="CB30" i="1"/>
  <c r="CC124" i="1"/>
  <c r="CD124" i="1" s="1"/>
  <c r="CB29" i="1"/>
  <c r="CC123" i="1"/>
  <c r="CD123" i="1" s="1"/>
  <c r="CB32" i="1"/>
  <c r="CC126" i="1"/>
  <c r="CD126" i="1" s="1"/>
  <c r="CB66" i="1"/>
  <c r="CB62" i="1"/>
  <c r="CB36" i="1"/>
  <c r="CC130" i="1"/>
  <c r="CD130" i="1" s="1"/>
  <c r="CB81" i="1"/>
  <c r="CD81" i="1"/>
  <c r="CB65" i="1"/>
  <c r="CB25" i="1"/>
  <c r="CC119" i="1"/>
  <c r="CD119" i="1" s="1"/>
  <c r="CB42" i="1"/>
  <c r="CC136" i="1"/>
  <c r="CD136" i="1" s="1"/>
  <c r="CB55" i="1"/>
  <c r="CB75" i="1"/>
  <c r="CB47" i="1"/>
  <c r="CC141" i="1"/>
  <c r="CD141" i="1" s="1"/>
  <c r="CB64" i="1"/>
  <c r="CB51" i="1"/>
  <c r="CB35" i="1"/>
  <c r="CC129" i="1"/>
  <c r="CD129" i="1" s="1"/>
  <c r="CB31" i="1"/>
  <c r="CC125" i="1"/>
  <c r="CD125" i="1" s="1"/>
  <c r="CB45" i="1"/>
  <c r="CC139" i="1"/>
  <c r="CD139" i="1" s="1"/>
  <c r="CB38" i="1"/>
  <c r="CC132" i="1"/>
  <c r="CD132" i="1" s="1"/>
  <c r="CB54" i="1"/>
  <c r="AW137" i="1"/>
  <c r="BL137" i="1"/>
  <c r="BL139" i="1"/>
  <c r="AW131" i="1"/>
  <c r="BL131" i="1"/>
  <c r="AW139" i="1"/>
  <c r="CC45" i="1" l="1"/>
  <c r="CD45" i="1" s="1"/>
  <c r="CC36" i="1"/>
  <c r="CD36" i="1" s="1"/>
  <c r="CC83" i="1"/>
  <c r="CD83" i="1" s="1"/>
  <c r="CC34" i="1"/>
  <c r="CD34" i="1" s="1"/>
  <c r="CC73" i="1"/>
  <c r="CD73" i="1" s="1"/>
  <c r="CC22" i="1"/>
  <c r="CD22" i="1" s="1"/>
  <c r="CC41" i="1"/>
  <c r="CD41" i="1" s="1"/>
  <c r="CC76" i="1"/>
  <c r="CD76" i="1" s="1"/>
  <c r="CC20" i="1"/>
  <c r="CD20" i="1" s="1"/>
  <c r="CC43" i="1"/>
  <c r="CD43" i="1" s="1"/>
  <c r="CC18" i="1"/>
  <c r="CD18" i="1" s="1"/>
  <c r="CC64" i="1"/>
  <c r="CD64" i="1" s="1"/>
  <c r="CC29" i="1"/>
  <c r="CD29" i="1" s="1"/>
  <c r="CC80" i="1"/>
  <c r="CD80" i="1" s="1"/>
  <c r="CC31" i="1"/>
  <c r="CD31" i="1" s="1"/>
  <c r="CC62" i="1"/>
  <c r="CD62" i="1" s="1"/>
  <c r="CC59" i="1"/>
  <c r="CD59" i="1" s="1"/>
  <c r="CC79" i="1"/>
  <c r="CD79" i="1" s="1"/>
  <c r="CC50" i="1"/>
  <c r="CD50" i="1" s="1"/>
  <c r="CC57" i="1"/>
  <c r="CD57" i="1" s="1"/>
  <c r="CC26" i="1"/>
  <c r="CD26" i="1" s="1"/>
  <c r="CC48" i="1"/>
  <c r="CD48" i="1" s="1"/>
  <c r="CC42" i="1"/>
  <c r="CD42" i="1" s="1"/>
  <c r="CC23" i="1"/>
  <c r="CD23" i="1" s="1"/>
  <c r="CC63" i="1"/>
  <c r="CD63" i="1" s="1"/>
  <c r="CC47" i="1"/>
  <c r="CD47" i="1" s="1"/>
  <c r="CC25" i="1"/>
  <c r="CD25" i="1" s="1"/>
  <c r="CC30" i="1"/>
  <c r="CD30" i="1" s="1"/>
  <c r="CC16" i="1"/>
  <c r="CD16" i="1" s="1"/>
  <c r="CC21" i="1"/>
  <c r="CD21" i="1" s="1"/>
  <c r="CC58" i="1"/>
  <c r="CD58" i="1" s="1"/>
  <c r="CC28" i="1"/>
  <c r="CD28" i="1" s="1"/>
  <c r="CC82" i="1"/>
  <c r="CD82" i="1" s="1"/>
  <c r="CC27" i="1"/>
  <c r="CD27" i="1" s="1"/>
  <c r="CC35" i="1"/>
  <c r="CD35" i="1" s="1"/>
  <c r="CC66" i="1"/>
  <c r="CD66" i="1" s="1"/>
  <c r="CC15" i="1"/>
  <c r="CD15" i="1" s="1"/>
  <c r="CC39" i="1"/>
  <c r="CD39" i="1" s="1"/>
  <c r="CC14" i="1"/>
  <c r="CD14" i="1" s="1"/>
  <c r="CC37" i="1"/>
  <c r="CD37" i="1" s="1"/>
  <c r="CC11" i="1"/>
  <c r="CD11" i="1" s="1"/>
  <c r="CC61" i="1"/>
  <c r="CD61" i="1" s="1"/>
  <c r="CC19" i="1"/>
  <c r="CD19" i="1" s="1"/>
  <c r="CC72" i="1"/>
  <c r="CD72" i="1" s="1"/>
  <c r="CC44" i="1"/>
  <c r="CD44" i="1" s="1"/>
  <c r="CC17" i="1"/>
  <c r="CD17" i="1" s="1"/>
  <c r="CC75" i="1"/>
  <c r="CD75" i="1" s="1"/>
  <c r="CC12" i="1"/>
  <c r="CD12" i="1" s="1"/>
  <c r="CC52" i="1"/>
  <c r="CD52" i="1" s="1"/>
  <c r="CC55" i="1"/>
  <c r="CD55" i="1" s="1"/>
  <c r="CC74" i="1"/>
  <c r="CD74" i="1" s="1"/>
  <c r="CC33" i="1"/>
  <c r="CD33" i="1" s="1"/>
  <c r="CC24" i="1"/>
  <c r="CD24" i="1" s="1"/>
  <c r="CC67" i="1"/>
  <c r="CD67" i="1" s="1"/>
  <c r="CC49" i="1"/>
  <c r="CD49" i="1" s="1"/>
  <c r="CC53" i="1"/>
  <c r="CD53" i="1" s="1"/>
  <c r="CC40" i="1"/>
  <c r="CD40" i="1" s="1"/>
  <c r="CC54" i="1"/>
  <c r="CD54" i="1" s="1"/>
  <c r="CC65" i="1"/>
  <c r="CD65" i="1" s="1"/>
  <c r="CC71" i="1"/>
  <c r="CD71" i="1" s="1"/>
  <c r="CC38" i="1"/>
  <c r="CD38" i="1" s="1"/>
  <c r="CC51" i="1"/>
  <c r="CD51" i="1" s="1"/>
  <c r="CC32" i="1"/>
  <c r="CD32" i="1" s="1"/>
  <c r="CC60" i="1"/>
  <c r="CD60" i="1" s="1"/>
  <c r="CC46" i="1"/>
  <c r="CD46" i="1" s="1"/>
  <c r="CC13" i="1"/>
  <c r="CD13" i="1" s="1"/>
  <c r="CC56" i="1"/>
  <c r="CD56" i="1" s="1"/>
  <c r="CC77" i="1"/>
  <c r="CD77" i="1" s="1"/>
  <c r="BL140" i="1"/>
  <c r="AW140" i="1"/>
  <c r="BV100" i="1" l="1"/>
  <c r="BV99" i="1"/>
  <c r="BV98" i="1"/>
  <c r="BV97" i="1"/>
  <c r="BV96" i="1"/>
  <c r="BV95" i="1"/>
  <c r="BV94" i="1"/>
  <c r="BV93" i="1"/>
  <c r="BV92" i="1"/>
  <c r="BV91" i="1"/>
  <c r="BV90" i="1"/>
  <c r="BV88" i="1"/>
  <c r="BV87" i="1"/>
  <c r="BV86" i="1"/>
  <c r="BV85" i="1"/>
  <c r="BV84" i="1"/>
  <c r="BV83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BV70" i="1"/>
  <c r="BV69" i="1"/>
  <c r="BV68" i="1"/>
  <c r="BW68" i="1" s="1"/>
  <c r="BY68" i="1" s="1"/>
  <c r="BV67" i="1"/>
  <c r="BV66" i="1"/>
  <c r="BV65" i="1"/>
  <c r="BV64" i="1"/>
  <c r="BV63" i="1"/>
  <c r="BV62" i="1"/>
  <c r="BV61" i="1"/>
  <c r="BV60" i="1"/>
  <c r="BV59" i="1"/>
  <c r="BV58" i="1"/>
  <c r="BV57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V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P10" i="1"/>
  <c r="BP101" i="1" s="1"/>
  <c r="BW39" i="1" l="1"/>
  <c r="BY39" i="1" s="1"/>
  <c r="BW54" i="1"/>
  <c r="BY54" i="1" s="1"/>
  <c r="BW84" i="1"/>
  <c r="BY84" i="1" s="1"/>
  <c r="BW93" i="1"/>
  <c r="BY93" i="1" s="1"/>
  <c r="BW24" i="1"/>
  <c r="BY24" i="1" s="1"/>
  <c r="BW55" i="1"/>
  <c r="BY55" i="1" s="1"/>
  <c r="BW85" i="1"/>
  <c r="BY85" i="1" s="1"/>
  <c r="BW94" i="1"/>
  <c r="BY94" i="1" s="1"/>
  <c r="BW56" i="1"/>
  <c r="BY56" i="1" s="1"/>
  <c r="BW42" i="1"/>
  <c r="BY42" i="1" s="1"/>
  <c r="BW64" i="1"/>
  <c r="BY64" i="1" s="1"/>
  <c r="BW79" i="1"/>
  <c r="BY79" i="1" s="1"/>
  <c r="BW87" i="1"/>
  <c r="BY87" i="1" s="1"/>
  <c r="BW96" i="1"/>
  <c r="BY96" i="1" s="1"/>
  <c r="BW71" i="1"/>
  <c r="BY71" i="1" s="1"/>
  <c r="BW86" i="1"/>
  <c r="BY86" i="1" s="1"/>
  <c r="BW95" i="1"/>
  <c r="BY95" i="1" s="1"/>
  <c r="BW11" i="1"/>
  <c r="BY11" i="1" s="1"/>
  <c r="BW27" i="1"/>
  <c r="BY27" i="1" s="1"/>
  <c r="BW51" i="1"/>
  <c r="BY51" i="1" s="1"/>
  <c r="BW57" i="1"/>
  <c r="BY57" i="1" s="1"/>
  <c r="BW65" i="1"/>
  <c r="BY65" i="1" s="1"/>
  <c r="BW73" i="1"/>
  <c r="BY73" i="1" s="1"/>
  <c r="BW88" i="1"/>
  <c r="BY88" i="1" s="1"/>
  <c r="BW97" i="1"/>
  <c r="BY97" i="1" s="1"/>
  <c r="BW17" i="1"/>
  <c r="BY17" i="1" s="1"/>
  <c r="BW26" i="1"/>
  <c r="BY26" i="1" s="1"/>
  <c r="BW12" i="1"/>
  <c r="BY12" i="1" s="1"/>
  <c r="BW20" i="1"/>
  <c r="BY20" i="1" s="1"/>
  <c r="BW28" i="1"/>
  <c r="BY28" i="1" s="1"/>
  <c r="BW36" i="1"/>
  <c r="BY36" i="1" s="1"/>
  <c r="BW44" i="1"/>
  <c r="BY44" i="1" s="1"/>
  <c r="BW58" i="1"/>
  <c r="BY58" i="1" s="1"/>
  <c r="BW66" i="1"/>
  <c r="BY66" i="1" s="1"/>
  <c r="BW74" i="1"/>
  <c r="BY74" i="1" s="1"/>
  <c r="BW90" i="1"/>
  <c r="BY90" i="1" s="1"/>
  <c r="BW98" i="1"/>
  <c r="BY98" i="1" s="1"/>
  <c r="BW49" i="1"/>
  <c r="BY49" i="1" s="1"/>
  <c r="BW14" i="1"/>
  <c r="BY14" i="1" s="1"/>
  <c r="BW21" i="1"/>
  <c r="BY21" i="1" s="1"/>
  <c r="BW37" i="1"/>
  <c r="BY37" i="1" s="1"/>
  <c r="BW53" i="1"/>
  <c r="BY53" i="1" s="1"/>
  <c r="BW59" i="1"/>
  <c r="BY59" i="1" s="1"/>
  <c r="BW75" i="1"/>
  <c r="BY75" i="1" s="1"/>
  <c r="BW82" i="1"/>
  <c r="BY82" i="1" s="1"/>
  <c r="BW91" i="1"/>
  <c r="BY91" i="1" s="1"/>
  <c r="BW99" i="1"/>
  <c r="BY99" i="1" s="1"/>
  <c r="BW30" i="1"/>
  <c r="BY30" i="1" s="1"/>
  <c r="BW38" i="1"/>
  <c r="BY38" i="1" s="1"/>
  <c r="BW46" i="1"/>
  <c r="BY46" i="1" s="1"/>
  <c r="BW83" i="1"/>
  <c r="BY83" i="1" s="1"/>
  <c r="BW92" i="1"/>
  <c r="BY92" i="1" s="1"/>
  <c r="BW100" i="1"/>
  <c r="BY100" i="1" s="1"/>
  <c r="BW33" i="1"/>
  <c r="BY33" i="1" s="1"/>
  <c r="BW40" i="1"/>
  <c r="BY40" i="1" s="1"/>
  <c r="BW76" i="1"/>
  <c r="BY76" i="1" s="1"/>
  <c r="BW18" i="1"/>
  <c r="BY18" i="1" s="1"/>
  <c r="BW34" i="1"/>
  <c r="BY34" i="1" s="1"/>
  <c r="BW41" i="1"/>
  <c r="BY41" i="1" s="1"/>
  <c r="BW63" i="1"/>
  <c r="BY63" i="1" s="1"/>
  <c r="BW70" i="1"/>
  <c r="BY70" i="1" s="1"/>
  <c r="BW77" i="1"/>
  <c r="BY77" i="1" s="1"/>
  <c r="BW25" i="1"/>
  <c r="BY25" i="1" s="1"/>
  <c r="BW48" i="1"/>
  <c r="BY48" i="1" s="1"/>
  <c r="BW81" i="1"/>
  <c r="BY81" i="1" s="1"/>
  <c r="BW19" i="1"/>
  <c r="BY19" i="1" s="1"/>
  <c r="BW35" i="1"/>
  <c r="BY35" i="1" s="1"/>
  <c r="BW50" i="1"/>
  <c r="BY50" i="1" s="1"/>
  <c r="BW69" i="1"/>
  <c r="BY69" i="1" s="1"/>
  <c r="BW13" i="1"/>
  <c r="BY13" i="1" s="1"/>
  <c r="BW43" i="1"/>
  <c r="BY43" i="1" s="1"/>
  <c r="BW78" i="1"/>
  <c r="BY78" i="1" s="1"/>
  <c r="BW29" i="1"/>
  <c r="BY29" i="1" s="1"/>
  <c r="BW52" i="1"/>
  <c r="BY52" i="1" s="1"/>
  <c r="BW72" i="1"/>
  <c r="BY72" i="1" s="1"/>
  <c r="BW22" i="1"/>
  <c r="BY22" i="1" s="1"/>
  <c r="BW45" i="1"/>
  <c r="BY45" i="1" s="1"/>
  <c r="BW67" i="1"/>
  <c r="BY67" i="1" s="1"/>
  <c r="BW15" i="1"/>
  <c r="BY15" i="1" s="1"/>
  <c r="BW23" i="1"/>
  <c r="BY23" i="1" s="1"/>
  <c r="BW31" i="1"/>
  <c r="BY31" i="1" s="1"/>
  <c r="BW60" i="1"/>
  <c r="BY60" i="1" s="1"/>
  <c r="BW62" i="1"/>
  <c r="BY62" i="1" s="1"/>
  <c r="BW16" i="1"/>
  <c r="BY16" i="1" s="1"/>
  <c r="BW32" i="1"/>
  <c r="BY32" i="1" s="1"/>
  <c r="BW47" i="1"/>
  <c r="BY47" i="1" s="1"/>
  <c r="BW61" i="1"/>
  <c r="BY61" i="1" s="1"/>
  <c r="BW80" i="1"/>
  <c r="BY80" i="1" s="1"/>
  <c r="BP9" i="1"/>
  <c r="AW107" i="1"/>
  <c r="BN10" i="1" l="1"/>
  <c r="BL101" i="1"/>
  <c r="BO9" i="1"/>
  <c r="BV10" i="1"/>
  <c r="BN9" i="1" l="1"/>
  <c r="BN101" i="1"/>
  <c r="BW10" i="1"/>
  <c r="BY10" i="1" s="1"/>
  <c r="BT10" i="1"/>
  <c r="BM10" i="1"/>
  <c r="CC103" i="1" l="1"/>
  <c r="CD103" i="1" s="1"/>
  <c r="BM101" i="1"/>
  <c r="CD101" i="1" s="1"/>
  <c r="CB10" i="1"/>
  <c r="BM9" i="1"/>
  <c r="CC10" i="1" l="1"/>
  <c r="CD10" i="1" s="1"/>
</calcChain>
</file>

<file path=xl/sharedStrings.xml><?xml version="1.0" encoding="utf-8"?>
<sst xmlns="http://schemas.openxmlformats.org/spreadsheetml/2006/main" count="4608" uniqueCount="320">
  <si>
    <t>Off Day</t>
  </si>
  <si>
    <t xml:space="preserve">MorNiNg </t>
  </si>
  <si>
    <t xml:space="preserve">EvENiNg </t>
  </si>
  <si>
    <t xml:space="preserve">Night </t>
  </si>
  <si>
    <t xml:space="preserve">GENEral </t>
  </si>
  <si>
    <t>C/o</t>
  </si>
  <si>
    <t>Mor+EvE.</t>
  </si>
  <si>
    <t>Mor+Night</t>
  </si>
  <si>
    <t>Eve+Night</t>
  </si>
  <si>
    <t>Night+Mor</t>
  </si>
  <si>
    <t>P/O</t>
  </si>
  <si>
    <t>DD/O</t>
  </si>
  <si>
    <t>Off</t>
  </si>
  <si>
    <t xml:space="preserve">AbsENts </t>
  </si>
  <si>
    <t>Paid Days</t>
  </si>
  <si>
    <t>Extra Duty Normal</t>
  </si>
  <si>
    <t>Extra double duty on Off days</t>
  </si>
  <si>
    <t xml:space="preserve">Remarks </t>
  </si>
  <si>
    <t>Paid days as Wages sheet</t>
  </si>
  <si>
    <t>Variance</t>
  </si>
  <si>
    <t>Double duty Rate per hRs</t>
  </si>
  <si>
    <t>Total Doublr duty Hrs</t>
  </si>
  <si>
    <t>Extra Duty gross</t>
  </si>
  <si>
    <t>Paid in wages sheet</t>
  </si>
  <si>
    <t>O</t>
  </si>
  <si>
    <t>M</t>
  </si>
  <si>
    <t>A</t>
  </si>
  <si>
    <t>E</t>
  </si>
  <si>
    <t>N</t>
  </si>
  <si>
    <t>M+E</t>
  </si>
  <si>
    <t>DEEPAK</t>
  </si>
  <si>
    <t>OM PRAKASH</t>
  </si>
  <si>
    <t>NEELAM</t>
  </si>
  <si>
    <t>M+N</t>
  </si>
  <si>
    <t>LAXMI</t>
  </si>
  <si>
    <t>Mor</t>
  </si>
  <si>
    <t>Eve</t>
  </si>
  <si>
    <t>Nig</t>
  </si>
  <si>
    <t>Gen</t>
  </si>
  <si>
    <t>C/O</t>
  </si>
  <si>
    <t xml:space="preserve">   E+N</t>
  </si>
  <si>
    <t>G+E</t>
  </si>
  <si>
    <t>G+N</t>
  </si>
  <si>
    <t>OFF</t>
  </si>
  <si>
    <t>Total</t>
  </si>
  <si>
    <t>NISHA</t>
  </si>
  <si>
    <t>Night</t>
  </si>
  <si>
    <t>EMP ID</t>
  </si>
  <si>
    <t>N/O</t>
  </si>
  <si>
    <t>Designation</t>
  </si>
  <si>
    <t>S.No</t>
  </si>
  <si>
    <t>M/O</t>
  </si>
  <si>
    <t>Remarks</t>
  </si>
  <si>
    <t>E/O</t>
  </si>
  <si>
    <t>Observation</t>
  </si>
  <si>
    <t>N+M</t>
  </si>
  <si>
    <t>G/O</t>
  </si>
  <si>
    <t>M+E/O</t>
  </si>
  <si>
    <t>E+N/O</t>
  </si>
  <si>
    <t>M+N/O</t>
  </si>
  <si>
    <t>G+E/O</t>
  </si>
  <si>
    <t>Annexure 4</t>
  </si>
  <si>
    <t>Morning</t>
  </si>
  <si>
    <t>Extra in M</t>
  </si>
  <si>
    <t>Evening</t>
  </si>
  <si>
    <t>General</t>
  </si>
  <si>
    <t>Extra in General</t>
  </si>
  <si>
    <t>Extra in Evening</t>
  </si>
  <si>
    <t>Extra in Night</t>
  </si>
  <si>
    <t>Total Fresh</t>
  </si>
  <si>
    <t>Total in Night</t>
  </si>
  <si>
    <t>Total in Evening</t>
  </si>
  <si>
    <t>Total in General</t>
  </si>
  <si>
    <t>Total in Morning</t>
  </si>
  <si>
    <t>Total Extra</t>
  </si>
  <si>
    <t>Grand Total</t>
  </si>
  <si>
    <t>G+N/O</t>
  </si>
  <si>
    <t>P/GH</t>
  </si>
  <si>
    <t>GH</t>
  </si>
  <si>
    <t>MON</t>
  </si>
  <si>
    <t>SUN</t>
  </si>
  <si>
    <t>TUE</t>
  </si>
  <si>
    <t>SAT</t>
  </si>
  <si>
    <t>THU</t>
  </si>
  <si>
    <t>WED</t>
  </si>
  <si>
    <t>FRI</t>
  </si>
  <si>
    <t>GH Paid</t>
  </si>
  <si>
    <t>Cateriese</t>
  </si>
  <si>
    <t>Nos</t>
  </si>
  <si>
    <t xml:space="preserve">Att. </t>
  </si>
  <si>
    <t xml:space="preserve">Rate </t>
  </si>
  <si>
    <t xml:space="preserve"> AMOUNT </t>
  </si>
  <si>
    <t>SUPERVISOR</t>
  </si>
  <si>
    <t>S.M.T</t>
  </si>
  <si>
    <t>BARBER</t>
  </si>
  <si>
    <t>TAILOR</t>
  </si>
  <si>
    <t>S.D.A</t>
  </si>
  <si>
    <t>G.D.A</t>
  </si>
  <si>
    <t>SGST, CGST 18%</t>
  </si>
  <si>
    <t>Extra Duty</t>
  </si>
  <si>
    <t>Hrs</t>
  </si>
  <si>
    <t>MW</t>
  </si>
  <si>
    <t>ESI</t>
  </si>
  <si>
    <t>Mid Night Occupancy</t>
  </si>
  <si>
    <t>Name As per Master</t>
  </si>
  <si>
    <t>FATHER / HUSBAND NAME</t>
  </si>
  <si>
    <t>GULAB</t>
  </si>
  <si>
    <t>Minimum Wages</t>
  </si>
  <si>
    <t>Off Days for Salary Sheet</t>
  </si>
  <si>
    <t xml:space="preserve">Total present for Billing </t>
  </si>
  <si>
    <t>M001</t>
  </si>
  <si>
    <t>HK</t>
  </si>
  <si>
    <t>M002</t>
  </si>
  <si>
    <t>JAGVIR SINGH</t>
  </si>
  <si>
    <t>M003</t>
  </si>
  <si>
    <t>RAMRAJ</t>
  </si>
  <si>
    <t>M004</t>
  </si>
  <si>
    <t>BALRAJ</t>
  </si>
  <si>
    <t>M005</t>
  </si>
  <si>
    <t>HARENDRA KUMAR</t>
  </si>
  <si>
    <t>M006</t>
  </si>
  <si>
    <t>M007</t>
  </si>
  <si>
    <t>ASHOK KUMAR SAFI</t>
  </si>
  <si>
    <t>M008</t>
  </si>
  <si>
    <t>ALKA BHARTI</t>
  </si>
  <si>
    <t>M009</t>
  </si>
  <si>
    <t>SANDEEP YADAV</t>
  </si>
  <si>
    <t>M011</t>
  </si>
  <si>
    <t>MD.RAMIZUL HASAN</t>
  </si>
  <si>
    <t>M012</t>
  </si>
  <si>
    <t>SHIV KUMAR</t>
  </si>
  <si>
    <t>M013</t>
  </si>
  <si>
    <t>SONIA</t>
  </si>
  <si>
    <t>M014</t>
  </si>
  <si>
    <t>HIMANSHUPAL</t>
  </si>
  <si>
    <t>M015</t>
  </si>
  <si>
    <t>DINESH</t>
  </si>
  <si>
    <t>M016</t>
  </si>
  <si>
    <t>ARVIND YADAV</t>
  </si>
  <si>
    <t>M017</t>
  </si>
  <si>
    <t>NASIMA KHATUN</t>
  </si>
  <si>
    <t>M018</t>
  </si>
  <si>
    <t>VIRENDER KUMAR</t>
  </si>
  <si>
    <t>M019</t>
  </si>
  <si>
    <t>M020</t>
  </si>
  <si>
    <t>SACHIN</t>
  </si>
  <si>
    <t>M021</t>
  </si>
  <si>
    <t>ARUN CHAUHAN</t>
  </si>
  <si>
    <t>M022</t>
  </si>
  <si>
    <t>SURAJ KUMAR</t>
  </si>
  <si>
    <t>M023</t>
  </si>
  <si>
    <t>AJAY KUMAR</t>
  </si>
  <si>
    <t>M024</t>
  </si>
  <si>
    <t>NITOO SINGH</t>
  </si>
  <si>
    <t>M025</t>
  </si>
  <si>
    <t>RAVI KUMAR</t>
  </si>
  <si>
    <t>M026</t>
  </si>
  <si>
    <t>RAJU PRASAD TIWARI</t>
  </si>
  <si>
    <t>M027</t>
  </si>
  <si>
    <t>LEKHRAJ</t>
  </si>
  <si>
    <t>M028</t>
  </si>
  <si>
    <t>PREM PANDAY</t>
  </si>
  <si>
    <t>M029</t>
  </si>
  <si>
    <t>CHANDAN BHARTI</t>
  </si>
  <si>
    <t>M030</t>
  </si>
  <si>
    <t>M031</t>
  </si>
  <si>
    <t>BANDANA DEVI</t>
  </si>
  <si>
    <t>M032</t>
  </si>
  <si>
    <t xml:space="preserve">RAJ KAPOOR SINGH </t>
  </si>
  <si>
    <t>M033</t>
  </si>
  <si>
    <t>M034</t>
  </si>
  <si>
    <t>MUNESH KUMAR</t>
  </si>
  <si>
    <t>M035</t>
  </si>
  <si>
    <t>GAJESH KUMAR</t>
  </si>
  <si>
    <t>M036</t>
  </si>
  <si>
    <t>SUNNY</t>
  </si>
  <si>
    <t>M037</t>
  </si>
  <si>
    <t>RANDEEP</t>
  </si>
  <si>
    <t>M038</t>
  </si>
  <si>
    <t>AKANSHA</t>
  </si>
  <si>
    <t>M039</t>
  </si>
  <si>
    <t>MAMTA DEVI</t>
  </si>
  <si>
    <t>M040</t>
  </si>
  <si>
    <t>ANKITA SINGH</t>
  </si>
  <si>
    <t>M041</t>
  </si>
  <si>
    <t>DEEPAK KUMAR PATHAK</t>
  </si>
  <si>
    <t>M042</t>
  </si>
  <si>
    <t>KUNDAN KUMAR</t>
  </si>
  <si>
    <t>M043</t>
  </si>
  <si>
    <t>VIKAS KUMAR</t>
  </si>
  <si>
    <t>M045</t>
  </si>
  <si>
    <t>MANISH KUMAR</t>
  </si>
  <si>
    <t>M046</t>
  </si>
  <si>
    <t>NABIR KHAN</t>
  </si>
  <si>
    <t>M047</t>
  </si>
  <si>
    <t>INDER JEET</t>
  </si>
  <si>
    <t>M048</t>
  </si>
  <si>
    <t>M050</t>
  </si>
  <si>
    <t>KRISHNA</t>
  </si>
  <si>
    <t>M051</t>
  </si>
  <si>
    <t>SANJAY BAITHA</t>
  </si>
  <si>
    <t>M052</t>
  </si>
  <si>
    <t>YUVRAJ SHARMA</t>
  </si>
  <si>
    <t>M053</t>
  </si>
  <si>
    <t>M054</t>
  </si>
  <si>
    <t>CHANDAN MISHRA</t>
  </si>
  <si>
    <t>M055</t>
  </si>
  <si>
    <t>M056</t>
  </si>
  <si>
    <t>CHANDAN</t>
  </si>
  <si>
    <t>M058</t>
  </si>
  <si>
    <t>LAL JI</t>
  </si>
  <si>
    <t>M059</t>
  </si>
  <si>
    <t>BINU</t>
  </si>
  <si>
    <t>M060</t>
  </si>
  <si>
    <t>M061</t>
  </si>
  <si>
    <t>KISHORI LAL</t>
  </si>
  <si>
    <t>M062</t>
  </si>
  <si>
    <t xml:space="preserve">HINA </t>
  </si>
  <si>
    <t>M065</t>
  </si>
  <si>
    <t xml:space="preserve">SANJAY </t>
  </si>
  <si>
    <t>M068</t>
  </si>
  <si>
    <t xml:space="preserve">NIMA DEVI </t>
  </si>
  <si>
    <t>M069</t>
  </si>
  <si>
    <t>SUNIL KUMAR</t>
  </si>
  <si>
    <t>M070</t>
  </si>
  <si>
    <t xml:space="preserve">SADDAM  HUSSAIN </t>
  </si>
  <si>
    <t>M072</t>
  </si>
  <si>
    <t>RUCHI SINGH</t>
  </si>
  <si>
    <t>M073</t>
  </si>
  <si>
    <t>HIMANSHU</t>
  </si>
  <si>
    <t>M074</t>
  </si>
  <si>
    <t>GAURI SHANKAR</t>
  </si>
  <si>
    <t>M077</t>
  </si>
  <si>
    <t>BHOLA NATH</t>
  </si>
  <si>
    <t>M078</t>
  </si>
  <si>
    <t xml:space="preserve">Naveen </t>
  </si>
  <si>
    <t>M079</t>
  </si>
  <si>
    <t>VIKAS</t>
  </si>
  <si>
    <t>M080</t>
  </si>
  <si>
    <t>M081</t>
  </si>
  <si>
    <t>M082</t>
  </si>
  <si>
    <t>PRIYANKA YADAV</t>
  </si>
  <si>
    <t>M083</t>
  </si>
  <si>
    <t>M084</t>
  </si>
  <si>
    <t>SANDEEP</t>
  </si>
  <si>
    <t>M085</t>
  </si>
  <si>
    <t>NEHA</t>
  </si>
  <si>
    <t>Supervisor</t>
  </si>
  <si>
    <t>M064</t>
  </si>
  <si>
    <t>RAJINDER SINGH</t>
  </si>
  <si>
    <t>M087</t>
  </si>
  <si>
    <t>ANURAG</t>
  </si>
  <si>
    <t>\</t>
  </si>
  <si>
    <t>JITENDER</t>
  </si>
  <si>
    <t>M089</t>
  </si>
  <si>
    <t>M090</t>
  </si>
  <si>
    <t>SEEMA</t>
  </si>
  <si>
    <t>``</t>
  </si>
  <si>
    <t>SUNIL</t>
  </si>
  <si>
    <t>AMAN</t>
  </si>
  <si>
    <t>M094</t>
  </si>
  <si>
    <t>G</t>
  </si>
  <si>
    <t>VIRENDER</t>
  </si>
  <si>
    <t>H.K</t>
  </si>
  <si>
    <t>KHUSHBOO</t>
  </si>
  <si>
    <t>M095</t>
  </si>
  <si>
    <r>
      <rPr>
        <b/>
        <sz val="18"/>
        <color theme="1"/>
        <rFont val="Calibri"/>
        <family val="2"/>
        <scheme val="minor"/>
      </rPr>
      <t>PROJECT WORK</t>
    </r>
    <r>
      <rPr>
        <sz val="11"/>
        <color theme="1"/>
        <rFont val="Calibri"/>
        <family val="2"/>
        <scheme val="minor"/>
      </rPr>
      <t xml:space="preserve"> </t>
    </r>
  </si>
  <si>
    <t>TOTAL</t>
  </si>
  <si>
    <t>NARESH</t>
  </si>
  <si>
    <t>M097</t>
  </si>
  <si>
    <t>E+N</t>
  </si>
  <si>
    <t>MANISH</t>
  </si>
  <si>
    <t>ROHIT</t>
  </si>
  <si>
    <t>SARJU</t>
  </si>
  <si>
    <t>M099</t>
  </si>
  <si>
    <t>M0101</t>
  </si>
  <si>
    <t>ARUN</t>
  </si>
  <si>
    <t>VIPIN</t>
  </si>
  <si>
    <t>M098</t>
  </si>
  <si>
    <t>M0100</t>
  </si>
  <si>
    <t>PRASANT</t>
  </si>
  <si>
    <t>RAHUL</t>
  </si>
  <si>
    <t>M0104</t>
  </si>
  <si>
    <t>M0102</t>
  </si>
  <si>
    <t>M0103</t>
  </si>
  <si>
    <t>SHIVAM</t>
  </si>
  <si>
    <t>M0106</t>
  </si>
  <si>
    <t>M0107</t>
  </si>
  <si>
    <t>RATNESH</t>
  </si>
  <si>
    <t>GOURAV</t>
  </si>
  <si>
    <t>M0105</t>
  </si>
  <si>
    <t>M0108</t>
  </si>
  <si>
    <t>CHANDA</t>
  </si>
  <si>
    <t>DIWAKAR</t>
  </si>
  <si>
    <t>MUNNA</t>
  </si>
  <si>
    <t>M0109</t>
  </si>
  <si>
    <t>KARAN</t>
  </si>
  <si>
    <t>SHORABH</t>
  </si>
  <si>
    <t>M0112</t>
  </si>
  <si>
    <t>M0113</t>
  </si>
  <si>
    <t>M0111</t>
  </si>
  <si>
    <t>DEVANAND</t>
  </si>
  <si>
    <t>M0114</t>
  </si>
  <si>
    <t>UMESH</t>
  </si>
  <si>
    <t>RAGVENDRA</t>
  </si>
  <si>
    <t>KAMAL</t>
  </si>
  <si>
    <t>DD</t>
  </si>
  <si>
    <t>G.TOTAL</t>
  </si>
  <si>
    <t>M0110</t>
  </si>
  <si>
    <t>M0115</t>
  </si>
  <si>
    <t>M0116</t>
  </si>
  <si>
    <t>PR</t>
  </si>
  <si>
    <t>M091</t>
  </si>
  <si>
    <t>M096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</si>
  <si>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</t>
    </r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</si>
  <si>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</si>
  <si>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</si>
  <si>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t>PLUS 360 FAHRENHEIT SOLUTIONS PVT. LTD, B-48, SECOND FLOOR, NARAINA INDUSTRIAL AREA, PHASE-II,NEW DELHI,110028</t>
  </si>
  <si>
    <t xml:space="preserve">Nature and location of work :-   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</si>
  <si>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Muster Roll for the Month of FEB'2023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</si>
</sst>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ddd"/>
    <numFmt numFmtId="166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Times New Roman"/>
      <family val="1"/>
    </font>
    <font>
      <b/>
      <sz val="11"/>
      <color theme="0"/>
      <name val="Calibri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8" fillId="0" borderId="0"/>
    <xf numFmtId="0" fontId="4" fillId="0" borderId="0"/>
    <xf numFmtId="0" fontId="4" fillId="0" borderId="0" applyNumberFormat="0" applyFill="0" applyBorder="0" applyAlignment="0" applyProtection="0"/>
  </cellStyleXfs>
  <cellXfs count="132">
    <xf numFmtId="0" fontId="0" fillId="0" borderId="0" xfId="0"/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164" fontId="2" fillId="3" borderId="1" xfId="0" applyNumberFormat="1" applyFont="1" applyFill="1" applyBorder="1" applyAlignment="1">
      <alignment horizontal="center" vertical="center" textRotation="90"/>
    </xf>
    <xf numFmtId="0" fontId="0" fillId="4" borderId="0" xfId="0" applyFill="1"/>
    <xf numFmtId="0" fontId="2" fillId="5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 textRotation="90"/>
    </xf>
    <xf numFmtId="0" fontId="2" fillId="4" borderId="2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textRotation="90"/>
    </xf>
    <xf numFmtId="1" fontId="4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0" xfId="0" applyNumberFormat="1" applyFill="1"/>
    <xf numFmtId="0" fontId="3" fillId="0" borderId="3" xfId="0" applyFont="1" applyBorder="1" applyAlignment="1">
      <alignment horizontal="center" vertical="center"/>
    </xf>
    <xf numFmtId="0" fontId="0" fillId="0" borderId="1" xfId="0" applyBorder="1"/>
    <xf numFmtId="0" fontId="0" fillId="9" borderId="1" xfId="0" applyFill="1" applyBorder="1"/>
    <xf numFmtId="0" fontId="3" fillId="4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11" borderId="0" xfId="1" applyFont="1" applyFill="1" applyAlignment="1">
      <alignment horizontal="center" vertical="center"/>
    </xf>
    <xf numFmtId="164" fontId="4" fillId="11" borderId="0" xfId="1" applyNumberFormat="1" applyFill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166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6" fontId="3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1" fontId="0" fillId="0" borderId="0" xfId="0" applyNumberFormat="1"/>
    <xf numFmtId="0" fontId="2" fillId="6" borderId="5" xfId="0" applyFont="1" applyFill="1" applyBorder="1" applyAlignment="1">
      <alignment horizontal="center" vertical="center" textRotation="90"/>
    </xf>
    <xf numFmtId="0" fontId="0" fillId="5" borderId="1" xfId="0" applyFill="1" applyBorder="1"/>
    <xf numFmtId="1" fontId="0" fillId="0" borderId="1" xfId="0" applyNumberFormat="1" applyBorder="1"/>
    <xf numFmtId="0" fontId="0" fillId="10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13" borderId="1" xfId="0" applyFill="1" applyBorder="1"/>
    <xf numFmtId="0" fontId="0" fillId="0" borderId="6" xfId="0" applyBorder="1"/>
    <xf numFmtId="2" fontId="3" fillId="4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0" fontId="7" fillId="7" borderId="0" xfId="0" applyFont="1" applyFill="1"/>
    <xf numFmtId="164" fontId="8" fillId="14" borderId="1" xfId="0" applyNumberFormat="1" applyFont="1" applyFill="1" applyBorder="1" applyAlignment="1">
      <alignment horizontal="center" vertical="center" textRotation="90" wrapText="1"/>
    </xf>
    <xf numFmtId="164" fontId="8" fillId="14" borderId="1" xfId="0" applyNumberFormat="1" applyFont="1" applyFill="1" applyBorder="1" applyAlignment="1">
      <alignment horizontal="center" vertical="center" textRotation="90"/>
    </xf>
    <xf numFmtId="165" fontId="10" fillId="4" borderId="0" xfId="0" applyNumberFormat="1" applyFont="1" applyFill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/>
    <xf numFmtId="165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right" vertical="center"/>
    </xf>
    <xf numFmtId="1" fontId="11" fillId="4" borderId="1" xfId="0" applyNumberFormat="1" applyFont="1" applyFill="1" applyBorder="1" applyAlignment="1">
      <alignment horizontal="right" vertical="center"/>
    </xf>
    <xf numFmtId="166" fontId="11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0" fillId="16" borderId="0" xfId="0" applyFill="1"/>
    <xf numFmtId="1" fontId="0" fillId="16" borderId="1" xfId="0" applyNumberFormat="1" applyFill="1" applyBorder="1" applyAlignment="1">
      <alignment horizontal="center"/>
    </xf>
    <xf numFmtId="0" fontId="0" fillId="16" borderId="1" xfId="0" applyFill="1" applyBorder="1"/>
    <xf numFmtId="1" fontId="0" fillId="16" borderId="0" xfId="0" applyNumberFormat="1" applyFill="1"/>
    <xf numFmtId="1" fontId="0" fillId="0" borderId="5" xfId="0" applyNumberFormat="1" applyBorder="1"/>
    <xf numFmtId="0" fontId="0" fillId="13" borderId="5" xfId="0" applyFill="1" applyBorder="1"/>
    <xf numFmtId="15" fontId="2" fillId="9" borderId="1" xfId="0" applyNumberFormat="1" applyFont="1" applyFill="1" applyBorder="1" applyAlignment="1">
      <alignment horizontal="center" vertical="center" textRotation="90"/>
    </xf>
    <xf numFmtId="0" fontId="5" fillId="0" borderId="7" xfId="0" applyFont="1" applyBorder="1" applyProtection="1">
      <protection hidden="1"/>
    </xf>
    <xf numFmtId="0" fontId="14" fillId="17" borderId="8" xfId="0" applyFont="1" applyFill="1" applyBorder="1"/>
    <xf numFmtId="0" fontId="16" fillId="0" borderId="1" xfId="0" applyFont="1" applyBorder="1"/>
    <xf numFmtId="0" fontId="15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8" fillId="7" borderId="1" xfId="0" applyFont="1" applyFill="1" applyBorder="1" applyAlignment="1">
      <alignment horizontal="center" vertical="center" textRotation="90" wrapText="1"/>
    </xf>
    <xf numFmtId="0" fontId="19" fillId="4" borderId="1" xfId="0" applyFont="1" applyFill="1" applyBorder="1" applyAlignment="1">
      <alignment horizontal="left" vertical="center"/>
    </xf>
    <xf numFmtId="0" fontId="20" fillId="7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/>
    <xf numFmtId="0" fontId="20" fillId="4" borderId="1" xfId="0" applyFont="1" applyFill="1" applyBorder="1"/>
    <xf numFmtId="0" fontId="19" fillId="10" borderId="1" xfId="0" applyFont="1" applyFill="1" applyBorder="1" applyAlignment="1">
      <alignment horizontal="left" vertical="center"/>
    </xf>
    <xf numFmtId="0" fontId="20" fillId="1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20" fillId="7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/>
    </xf>
    <xf numFmtId="0" fontId="20" fillId="7" borderId="3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20" fillId="7" borderId="1" xfId="0" applyFont="1" applyFill="1" applyBorder="1"/>
    <xf numFmtId="0" fontId="3" fillId="0" borderId="1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8" fillId="0" borderId="3" xfId="0" applyFont="1" applyBorder="1"/>
    <xf numFmtId="165" fontId="4" fillId="4" borderId="1" xfId="1" applyNumberForma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0" fillId="0" borderId="9" xfId="0" applyNumberFormat="1" applyBorder="1"/>
    <xf numFmtId="0" fontId="0" fillId="0" borderId="1" xfId="0" applyBorder="1" applyAlignment="1">
      <alignment horizontal="center"/>
    </xf>
    <xf numFmtId="165" fontId="4" fillId="18" borderId="1" xfId="1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textRotation="90"/>
    </xf>
    <xf numFmtId="0" fontId="2" fillId="2" borderId="0" xfId="0" applyFont="1" applyFill="1" applyAlignment="1">
      <alignment horizontal="center" vertical="center" textRotation="90" wrapText="1"/>
    </xf>
    <xf numFmtId="0" fontId="14" fillId="17" borderId="0" xfId="0" applyFont="1" applyFill="1"/>
    <xf numFmtId="165" fontId="4" fillId="0" borderId="1" xfId="1" applyNumberFormat="1" applyBorder="1" applyAlignment="1">
      <alignment horizontal="center" vertical="center"/>
    </xf>
    <xf numFmtId="165" fontId="4" fillId="4" borderId="9" xfId="1" applyNumberFormat="1" applyFill="1" applyBorder="1" applyAlignment="1">
      <alignment horizontal="center" vertical="center"/>
    </xf>
    <xf numFmtId="165" fontId="4" fillId="0" borderId="9" xfId="1" applyNumberFormat="1" applyBorder="1" applyAlignment="1">
      <alignment horizontal="center" vertical="center"/>
    </xf>
    <xf numFmtId="165" fontId="4" fillId="0" borderId="3" xfId="1" applyNumberFormat="1" applyBorder="1" applyAlignment="1">
      <alignment horizontal="center" vertical="center"/>
    </xf>
    <xf numFmtId="165" fontId="4" fillId="4" borderId="3" xfId="1" applyNumberFormat="1" applyFill="1" applyBorder="1" applyAlignment="1">
      <alignment horizontal="center" vertical="center"/>
    </xf>
    <xf numFmtId="0" fontId="0" fillId="0" borderId="5" xfId="0" applyBorder="1"/>
    <xf numFmtId="165" fontId="4" fillId="4" borderId="5" xfId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6" xfId="0" applyFont="1" applyBorder="1" applyAlignment="1">
      <alignment horizontal="left" vertical="top"/>
    </xf>
    <xf numFmtId="165" fontId="4" fillId="7" borderId="1" xfId="1" applyNumberFormat="1" applyFill="1" applyBorder="1" applyAlignment="1">
      <alignment horizontal="center" vertical="center"/>
    </xf>
    <xf numFmtId="165" fontId="4" fillId="7" borderId="9" xfId="1" applyNumberFormat="1" applyFill="1" applyBorder="1" applyAlignment="1">
      <alignment horizontal="center" vertical="center"/>
    </xf>
    <xf numFmtId="0" fontId="0" fillId="7" borderId="0" xfId="0" applyFill="1"/>
    <xf numFmtId="0" fontId="0" fillId="0" borderId="0" xfId="0" applyAlignment="1">
      <alignment horizontal="center" vertical="center"/>
    </xf>
    <xf numFmtId="0" fontId="0" fillId="0" borderId="9" xfId="0" applyBorder="1"/>
    <xf numFmtId="0" fontId="24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7" fillId="0" borderId="1" xfId="3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/>
    </xf>
    <xf numFmtId="0" fontId="26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top" wrapText="1"/>
    </xf>
    <xf numFmtId="0" fontId="27" fillId="0" borderId="1" xfId="4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7" fontId="9" fillId="15" borderId="1" xfId="0" applyNumberFormat="1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/>
    </xf>
  </cellXfs>
  <cellStyles count="5">
    <cellStyle name="=C:\WINNT\SYSTEM32\COMMAND.COM 2" xfId="4" xr:uid="{E33D2C9E-A890-44FA-B85A-011B9AC296A2}"/>
    <cellStyle name="Normal" xfId="0" builtinId="0"/>
    <cellStyle name="Normal 2 3 2" xfId="3" xr:uid="{FFE22FEE-00F2-49A6-9397-92F6B2A9561C}"/>
    <cellStyle name="Normal 4" xfId="2" xr:uid="{09961E0F-3ABE-4BD1-AFBD-AEE6AC4C2971}"/>
    <cellStyle name="Normal_Sheet1" xfId="1" xr:uid="{00000000-0005-0000-0000-000001000000}"/>
  </cellStyles>
  <dxfs count="384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KUKU\max\PLUS%20360%20MAX%20SHALIMAR%20%20WAGE%20SHEET%20JAN23.xlsx" TargetMode="External"/><Relationship Id="rId1" Type="http://schemas.openxmlformats.org/officeDocument/2006/relationships/externalLinkPath" Target="PLUS%20360%20MAX%20SHALIMAR%20%20WAGE%20SHEET%20JAN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K"/>
      <sheetName val="SUP"/>
      <sheetName val="PROJECT"/>
      <sheetName val="COM"/>
    </sheetNames>
    <sheetDataSet>
      <sheetData sheetId="0">
        <row r="11">
          <cell r="B11" t="str">
            <v>M001</v>
          </cell>
          <cell r="C11" t="str">
            <v>LAXMI</v>
          </cell>
          <cell r="D11" t="str">
            <v>OMVIR SINGH</v>
          </cell>
          <cell r="E11" t="str">
            <v>Janitors</v>
          </cell>
          <cell r="F11">
            <v>101606373975</v>
          </cell>
          <cell r="G11">
            <v>6930526305</v>
          </cell>
          <cell r="H11">
            <v>37240</v>
          </cell>
          <cell r="I11" t="str">
            <v>01.07.2022</v>
          </cell>
          <cell r="J11">
            <v>10075</v>
          </cell>
          <cell r="K11">
            <v>6717</v>
          </cell>
          <cell r="L11">
            <v>0</v>
          </cell>
          <cell r="M11">
            <v>807</v>
          </cell>
          <cell r="N11">
            <v>17599</v>
          </cell>
          <cell r="O11">
            <v>161</v>
          </cell>
          <cell r="P11">
            <v>23</v>
          </cell>
          <cell r="Q11">
            <v>4</v>
          </cell>
        </row>
        <row r="12">
          <cell r="B12" t="str">
            <v>M002</v>
          </cell>
          <cell r="C12" t="str">
            <v>JAGVIR SINGH</v>
          </cell>
          <cell r="D12" t="str">
            <v>RAJPAL</v>
          </cell>
          <cell r="E12" t="str">
            <v>Janitors</v>
          </cell>
          <cell r="F12">
            <v>101380402505</v>
          </cell>
          <cell r="G12">
            <v>6927803053</v>
          </cell>
          <cell r="H12">
            <v>35589</v>
          </cell>
          <cell r="I12" t="str">
            <v>01.07.2022</v>
          </cell>
          <cell r="J12">
            <v>10075</v>
          </cell>
          <cell r="K12">
            <v>6717</v>
          </cell>
          <cell r="L12">
            <v>0</v>
          </cell>
          <cell r="M12">
            <v>807</v>
          </cell>
          <cell r="N12">
            <v>17599</v>
          </cell>
          <cell r="O12">
            <v>161</v>
          </cell>
          <cell r="P12">
            <v>23</v>
          </cell>
          <cell r="Q12">
            <v>4</v>
          </cell>
        </row>
        <row r="13">
          <cell r="B13" t="str">
            <v>M003</v>
          </cell>
          <cell r="C13" t="str">
            <v>RAMRAJ</v>
          </cell>
          <cell r="D13" t="str">
            <v>RAM SHIV</v>
          </cell>
          <cell r="E13" t="str">
            <v>Janitors</v>
          </cell>
          <cell r="F13">
            <v>101213576087</v>
          </cell>
          <cell r="G13">
            <v>6927298160</v>
          </cell>
          <cell r="H13">
            <v>32143</v>
          </cell>
          <cell r="I13" t="str">
            <v>01.07.2022</v>
          </cell>
          <cell r="J13">
            <v>10075</v>
          </cell>
          <cell r="K13">
            <v>6717</v>
          </cell>
          <cell r="L13">
            <v>0</v>
          </cell>
          <cell r="M13">
            <v>807</v>
          </cell>
          <cell r="N13">
            <v>17599</v>
          </cell>
          <cell r="O13">
            <v>161</v>
          </cell>
          <cell r="P13">
            <v>24</v>
          </cell>
          <cell r="Q13">
            <v>4</v>
          </cell>
        </row>
        <row r="14">
          <cell r="B14" t="str">
            <v>M004</v>
          </cell>
          <cell r="C14" t="str">
            <v>BALRAJ</v>
          </cell>
          <cell r="D14" t="str">
            <v>PRITHVI SINGH</v>
          </cell>
          <cell r="E14" t="str">
            <v>Janitors</v>
          </cell>
          <cell r="F14">
            <v>101141662718</v>
          </cell>
          <cell r="G14">
            <v>1113853933</v>
          </cell>
          <cell r="H14" t="str">
            <v>15.05.1978</v>
          </cell>
          <cell r="I14" t="str">
            <v>01.07.2022</v>
          </cell>
          <cell r="J14">
            <v>10075</v>
          </cell>
          <cell r="K14">
            <v>6717</v>
          </cell>
          <cell r="L14">
            <v>0</v>
          </cell>
          <cell r="M14">
            <v>807</v>
          </cell>
          <cell r="N14">
            <v>17599</v>
          </cell>
          <cell r="O14">
            <v>161</v>
          </cell>
          <cell r="P14">
            <v>24</v>
          </cell>
          <cell r="Q14">
            <v>4</v>
          </cell>
        </row>
        <row r="15">
          <cell r="B15" t="str">
            <v>M005</v>
          </cell>
          <cell r="C15" t="str">
            <v>HARENDRA KUMAR</v>
          </cell>
          <cell r="D15" t="str">
            <v>RAMESHWAR DAYAL</v>
          </cell>
          <cell r="E15" t="str">
            <v>Janitors</v>
          </cell>
          <cell r="F15">
            <v>101627363658</v>
          </cell>
          <cell r="G15">
            <v>6930780311</v>
          </cell>
          <cell r="H15">
            <v>34956</v>
          </cell>
          <cell r="I15" t="str">
            <v>01.07.2022</v>
          </cell>
          <cell r="J15">
            <v>10075</v>
          </cell>
          <cell r="K15">
            <v>6717</v>
          </cell>
          <cell r="L15">
            <v>0</v>
          </cell>
          <cell r="M15">
            <v>807</v>
          </cell>
          <cell r="N15">
            <v>17599</v>
          </cell>
          <cell r="O15">
            <v>161</v>
          </cell>
          <cell r="P15">
            <v>21</v>
          </cell>
          <cell r="Q15">
            <v>4</v>
          </cell>
        </row>
        <row r="16">
          <cell r="B16" t="str">
            <v>M006</v>
          </cell>
          <cell r="C16" t="str">
            <v>SARJU PATEL</v>
          </cell>
          <cell r="D16" t="str">
            <v>MUNNILAL PATEL</v>
          </cell>
          <cell r="E16" t="str">
            <v>Janitors</v>
          </cell>
          <cell r="F16">
            <v>101290835901</v>
          </cell>
          <cell r="G16">
            <v>6927894118</v>
          </cell>
          <cell r="H16">
            <v>36351</v>
          </cell>
          <cell r="I16" t="str">
            <v>01.07.2022</v>
          </cell>
          <cell r="J16">
            <v>10075</v>
          </cell>
          <cell r="K16">
            <v>6717</v>
          </cell>
          <cell r="L16">
            <v>0</v>
          </cell>
          <cell r="M16">
            <v>807</v>
          </cell>
          <cell r="N16">
            <v>17599</v>
          </cell>
          <cell r="O16">
            <v>161</v>
          </cell>
          <cell r="P16">
            <v>3</v>
          </cell>
          <cell r="Q16">
            <v>0</v>
          </cell>
        </row>
        <row r="17">
          <cell r="B17" t="str">
            <v>M007</v>
          </cell>
          <cell r="C17" t="str">
            <v>ASHOK KUMAR SAFI</v>
          </cell>
          <cell r="D17" t="str">
            <v>RAMSEWAK SEFI</v>
          </cell>
          <cell r="E17" t="str">
            <v>Janitors</v>
          </cell>
          <cell r="F17">
            <v>101186281631</v>
          </cell>
          <cell r="G17">
            <v>6927214905</v>
          </cell>
          <cell r="H17">
            <v>34061</v>
          </cell>
          <cell r="I17" t="str">
            <v>01.07.2022</v>
          </cell>
          <cell r="J17">
            <v>10075</v>
          </cell>
          <cell r="K17">
            <v>6717</v>
          </cell>
          <cell r="L17">
            <v>0</v>
          </cell>
          <cell r="M17">
            <v>807</v>
          </cell>
          <cell r="N17">
            <v>17599</v>
          </cell>
          <cell r="O17">
            <v>161</v>
          </cell>
          <cell r="P17">
            <v>24</v>
          </cell>
          <cell r="Q17">
            <v>4</v>
          </cell>
        </row>
        <row r="18">
          <cell r="B18" t="str">
            <v>M008</v>
          </cell>
          <cell r="C18" t="str">
            <v>ALKA BHARTI</v>
          </cell>
          <cell r="D18" t="str">
            <v>CHHAJILAL</v>
          </cell>
          <cell r="E18" t="str">
            <v>Janitors</v>
          </cell>
          <cell r="F18">
            <v>101618901736</v>
          </cell>
          <cell r="G18">
            <v>6930527890</v>
          </cell>
          <cell r="H18">
            <v>34918</v>
          </cell>
          <cell r="I18" t="str">
            <v>01.07.2022</v>
          </cell>
          <cell r="J18">
            <v>10075</v>
          </cell>
          <cell r="K18">
            <v>6717</v>
          </cell>
          <cell r="L18">
            <v>0</v>
          </cell>
          <cell r="M18">
            <v>807</v>
          </cell>
          <cell r="N18">
            <v>17599</v>
          </cell>
          <cell r="O18">
            <v>161</v>
          </cell>
          <cell r="P18">
            <v>23</v>
          </cell>
          <cell r="Q18">
            <v>4</v>
          </cell>
        </row>
        <row r="19">
          <cell r="B19" t="str">
            <v>M009</v>
          </cell>
          <cell r="C19" t="str">
            <v>SANDEEP YADAV</v>
          </cell>
          <cell r="D19" t="str">
            <v>RAJENDRA PRASAD</v>
          </cell>
          <cell r="E19" t="str">
            <v>Janitors</v>
          </cell>
          <cell r="F19">
            <v>101307229586</v>
          </cell>
          <cell r="G19">
            <v>1116085110</v>
          </cell>
          <cell r="H19">
            <v>35626</v>
          </cell>
          <cell r="I19" t="str">
            <v>01.07.2022</v>
          </cell>
          <cell r="J19">
            <v>10075</v>
          </cell>
          <cell r="K19">
            <v>6717</v>
          </cell>
          <cell r="L19">
            <v>0</v>
          </cell>
          <cell r="M19">
            <v>807</v>
          </cell>
          <cell r="N19">
            <v>17599</v>
          </cell>
          <cell r="O19">
            <v>161</v>
          </cell>
          <cell r="P19">
            <v>24</v>
          </cell>
          <cell r="Q19">
            <v>4</v>
          </cell>
        </row>
        <row r="20">
          <cell r="B20" t="str">
            <v>M011</v>
          </cell>
          <cell r="C20" t="str">
            <v>MD.RAMIZUL HASAN</v>
          </cell>
          <cell r="D20" t="str">
            <v>MD SAIFUDDIN</v>
          </cell>
          <cell r="E20" t="str">
            <v>Janitors</v>
          </cell>
          <cell r="F20">
            <v>101618901727</v>
          </cell>
          <cell r="G20">
            <v>6930468367</v>
          </cell>
          <cell r="H20">
            <v>36410</v>
          </cell>
          <cell r="I20" t="str">
            <v>01.07.2022</v>
          </cell>
          <cell r="J20">
            <v>10075</v>
          </cell>
          <cell r="K20">
            <v>6717</v>
          </cell>
          <cell r="L20">
            <v>0</v>
          </cell>
          <cell r="M20">
            <v>807</v>
          </cell>
          <cell r="N20">
            <v>17599</v>
          </cell>
          <cell r="O20">
            <v>161</v>
          </cell>
          <cell r="P20">
            <v>24</v>
          </cell>
          <cell r="Q20">
            <v>4</v>
          </cell>
        </row>
        <row r="21">
          <cell r="B21" t="str">
            <v>M012</v>
          </cell>
          <cell r="C21" t="str">
            <v>SHIV KUMAR</v>
          </cell>
          <cell r="D21" t="str">
            <v>RAM PRAKASH</v>
          </cell>
          <cell r="E21" t="str">
            <v>Janitors</v>
          </cell>
          <cell r="F21">
            <v>101441254855</v>
          </cell>
          <cell r="G21">
            <v>6928600729</v>
          </cell>
          <cell r="H21">
            <v>35861</v>
          </cell>
          <cell r="I21" t="str">
            <v>01.07.2022</v>
          </cell>
          <cell r="J21">
            <v>10075</v>
          </cell>
          <cell r="K21">
            <v>6717</v>
          </cell>
          <cell r="L21">
            <v>0</v>
          </cell>
          <cell r="M21">
            <v>807</v>
          </cell>
          <cell r="N21">
            <v>17599</v>
          </cell>
          <cell r="O21">
            <v>161</v>
          </cell>
          <cell r="P21">
            <v>21</v>
          </cell>
          <cell r="Q21">
            <v>3</v>
          </cell>
        </row>
        <row r="22">
          <cell r="B22" t="str">
            <v>M013</v>
          </cell>
          <cell r="C22" t="str">
            <v>SONIA</v>
          </cell>
          <cell r="D22" t="str">
            <v>RAVINDER KUMAR</v>
          </cell>
          <cell r="E22" t="str">
            <v>Janitors</v>
          </cell>
          <cell r="F22">
            <v>101647720149</v>
          </cell>
          <cell r="G22">
            <v>6930780288</v>
          </cell>
          <cell r="H22">
            <v>34038</v>
          </cell>
          <cell r="I22" t="str">
            <v>01.07.2022</v>
          </cell>
          <cell r="J22">
            <v>10075</v>
          </cell>
          <cell r="K22">
            <v>6717</v>
          </cell>
          <cell r="L22">
            <v>0</v>
          </cell>
          <cell r="M22">
            <v>807</v>
          </cell>
          <cell r="N22">
            <v>17599</v>
          </cell>
          <cell r="O22">
            <v>161</v>
          </cell>
          <cell r="P22">
            <v>24</v>
          </cell>
          <cell r="Q22">
            <v>4</v>
          </cell>
        </row>
        <row r="23">
          <cell r="B23" t="str">
            <v>M014</v>
          </cell>
          <cell r="C23" t="str">
            <v>HIMANSHUPAL</v>
          </cell>
          <cell r="D23" t="str">
            <v>YASHBIR SINGH</v>
          </cell>
          <cell r="E23" t="str">
            <v>Janitors</v>
          </cell>
          <cell r="F23">
            <v>101618901704</v>
          </cell>
          <cell r="G23">
            <v>6929849978</v>
          </cell>
          <cell r="H23">
            <v>36844</v>
          </cell>
          <cell r="I23" t="str">
            <v>01.07.2022</v>
          </cell>
          <cell r="J23">
            <v>10075</v>
          </cell>
          <cell r="K23">
            <v>6717</v>
          </cell>
          <cell r="L23">
            <v>0</v>
          </cell>
          <cell r="M23">
            <v>807</v>
          </cell>
          <cell r="N23">
            <v>17599</v>
          </cell>
          <cell r="O23">
            <v>161</v>
          </cell>
          <cell r="P23">
            <v>24</v>
          </cell>
          <cell r="Q23">
            <v>4</v>
          </cell>
        </row>
        <row r="24">
          <cell r="B24" t="str">
            <v>M015</v>
          </cell>
          <cell r="C24" t="str">
            <v>DINESH</v>
          </cell>
          <cell r="D24" t="str">
            <v xml:space="preserve">SATISH </v>
          </cell>
          <cell r="E24" t="str">
            <v>Janitors</v>
          </cell>
          <cell r="F24">
            <v>101141662917</v>
          </cell>
          <cell r="G24">
            <v>6927038361</v>
          </cell>
          <cell r="H24">
            <v>35261</v>
          </cell>
          <cell r="I24" t="str">
            <v>01.07.2022</v>
          </cell>
          <cell r="J24">
            <v>10075</v>
          </cell>
          <cell r="K24">
            <v>6717</v>
          </cell>
          <cell r="L24">
            <v>0</v>
          </cell>
          <cell r="M24">
            <v>807</v>
          </cell>
          <cell r="N24">
            <v>17599</v>
          </cell>
          <cell r="O24">
            <v>161</v>
          </cell>
          <cell r="P24">
            <v>24</v>
          </cell>
          <cell r="Q24">
            <v>4</v>
          </cell>
        </row>
        <row r="25">
          <cell r="B25" t="str">
            <v>M016</v>
          </cell>
          <cell r="C25" t="str">
            <v>ARVIND YADAV</v>
          </cell>
          <cell r="D25" t="str">
            <v>BHAV NATH</v>
          </cell>
          <cell r="E25" t="str">
            <v>Janitors</v>
          </cell>
          <cell r="F25">
            <v>101401208945</v>
          </cell>
          <cell r="G25">
            <v>6928672564</v>
          </cell>
          <cell r="H25">
            <v>35100</v>
          </cell>
          <cell r="I25" t="str">
            <v>01.07.2022</v>
          </cell>
          <cell r="J25">
            <v>10075</v>
          </cell>
          <cell r="K25">
            <v>6717</v>
          </cell>
          <cell r="L25">
            <v>0</v>
          </cell>
          <cell r="M25">
            <v>807</v>
          </cell>
          <cell r="N25">
            <v>17599</v>
          </cell>
          <cell r="O25">
            <v>161</v>
          </cell>
          <cell r="P25">
            <v>24</v>
          </cell>
          <cell r="Q25">
            <v>4</v>
          </cell>
        </row>
        <row r="26">
          <cell r="B26" t="str">
            <v>M017</v>
          </cell>
          <cell r="C26" t="str">
            <v>NASIMA KHATUN</v>
          </cell>
          <cell r="D26" t="str">
            <v>MD.SARFUDDIN</v>
          </cell>
          <cell r="E26" t="str">
            <v>Janitors</v>
          </cell>
          <cell r="F26">
            <v>101066486942</v>
          </cell>
          <cell r="G26">
            <v>1713666957</v>
          </cell>
          <cell r="H26" t="str">
            <v>21.12.1994</v>
          </cell>
          <cell r="I26" t="str">
            <v>01.07.2022</v>
          </cell>
          <cell r="J26">
            <v>10075</v>
          </cell>
          <cell r="K26">
            <v>6717</v>
          </cell>
          <cell r="L26">
            <v>0</v>
          </cell>
          <cell r="M26">
            <v>807</v>
          </cell>
          <cell r="N26">
            <v>17599</v>
          </cell>
          <cell r="O26">
            <v>161</v>
          </cell>
          <cell r="P26">
            <v>24</v>
          </cell>
          <cell r="Q26">
            <v>4</v>
          </cell>
        </row>
        <row r="27">
          <cell r="B27" t="str">
            <v>M018</v>
          </cell>
          <cell r="C27" t="str">
            <v>VIRENDER KUMAR</v>
          </cell>
          <cell r="D27" t="str">
            <v>GANGA RAM</v>
          </cell>
          <cell r="E27" t="str">
            <v>Janitors</v>
          </cell>
          <cell r="F27">
            <v>101401209433</v>
          </cell>
          <cell r="G27">
            <v>6927094736</v>
          </cell>
          <cell r="H27" t="str">
            <v>10.04.1991</v>
          </cell>
          <cell r="I27" t="str">
            <v>01.07.2022</v>
          </cell>
          <cell r="J27">
            <v>10075</v>
          </cell>
          <cell r="K27">
            <v>6717</v>
          </cell>
          <cell r="L27">
            <v>0</v>
          </cell>
          <cell r="M27">
            <v>807</v>
          </cell>
          <cell r="N27">
            <v>17599</v>
          </cell>
          <cell r="O27">
            <v>161</v>
          </cell>
          <cell r="P27">
            <v>24</v>
          </cell>
          <cell r="Q27">
            <v>4</v>
          </cell>
        </row>
        <row r="28">
          <cell r="B28" t="str">
            <v>M019</v>
          </cell>
          <cell r="C28" t="str">
            <v>OM PRAKASH</v>
          </cell>
          <cell r="D28" t="str">
            <v>PARASHURAM</v>
          </cell>
          <cell r="E28" t="str">
            <v>Janitors</v>
          </cell>
          <cell r="F28">
            <v>101199947067</v>
          </cell>
          <cell r="G28">
            <v>6929849997</v>
          </cell>
          <cell r="H28" t="str">
            <v>06.03.1991</v>
          </cell>
          <cell r="I28" t="str">
            <v>01.07.2022</v>
          </cell>
          <cell r="J28">
            <v>10075</v>
          </cell>
          <cell r="K28">
            <v>6717</v>
          </cell>
          <cell r="L28">
            <v>0</v>
          </cell>
          <cell r="M28">
            <v>807</v>
          </cell>
          <cell r="N28">
            <v>17599</v>
          </cell>
          <cell r="O28">
            <v>161</v>
          </cell>
          <cell r="P28">
            <v>24</v>
          </cell>
          <cell r="Q28">
            <v>4</v>
          </cell>
        </row>
        <row r="29">
          <cell r="B29" t="str">
            <v>M020</v>
          </cell>
          <cell r="C29" t="str">
            <v>SACHIN</v>
          </cell>
          <cell r="D29" t="str">
            <v>RAM BALK</v>
          </cell>
          <cell r="E29" t="str">
            <v>Janitors</v>
          </cell>
          <cell r="F29">
            <v>101606373952</v>
          </cell>
          <cell r="G29">
            <v>6930468276</v>
          </cell>
          <cell r="H29">
            <v>35991</v>
          </cell>
          <cell r="I29" t="str">
            <v>01.07.2022</v>
          </cell>
          <cell r="J29">
            <v>10075</v>
          </cell>
          <cell r="K29">
            <v>6717</v>
          </cell>
          <cell r="L29">
            <v>0</v>
          </cell>
          <cell r="M29">
            <v>807</v>
          </cell>
          <cell r="N29">
            <v>17599</v>
          </cell>
          <cell r="O29">
            <v>161</v>
          </cell>
          <cell r="P29">
            <v>21</v>
          </cell>
          <cell r="Q29">
            <v>3</v>
          </cell>
        </row>
        <row r="30">
          <cell r="B30" t="str">
            <v>M021</v>
          </cell>
          <cell r="C30" t="str">
            <v>ARUN CHAUHAN</v>
          </cell>
          <cell r="D30" t="str">
            <v>RAMCHANDER CHAUHAN</v>
          </cell>
          <cell r="E30" t="str">
            <v>Janitors</v>
          </cell>
          <cell r="F30">
            <v>101597341981</v>
          </cell>
          <cell r="G30">
            <v>6930682161</v>
          </cell>
          <cell r="H30">
            <v>35244</v>
          </cell>
          <cell r="I30" t="str">
            <v>01.07.2022</v>
          </cell>
          <cell r="J30">
            <v>10075</v>
          </cell>
          <cell r="K30">
            <v>6717</v>
          </cell>
          <cell r="L30">
            <v>0</v>
          </cell>
          <cell r="M30">
            <v>807</v>
          </cell>
          <cell r="N30">
            <v>17599</v>
          </cell>
          <cell r="O30">
            <v>161</v>
          </cell>
          <cell r="P30">
            <v>20</v>
          </cell>
          <cell r="Q30">
            <v>3</v>
          </cell>
        </row>
        <row r="31">
          <cell r="B31" t="str">
            <v>M022</v>
          </cell>
          <cell r="C31" t="str">
            <v>SURAJ KUMAR</v>
          </cell>
          <cell r="D31" t="str">
            <v>SADLU</v>
          </cell>
          <cell r="E31" t="str">
            <v>Janitors</v>
          </cell>
          <cell r="F31">
            <v>101551631020</v>
          </cell>
          <cell r="G31">
            <v>6930526610</v>
          </cell>
          <cell r="H31">
            <v>33239</v>
          </cell>
          <cell r="I31" t="str">
            <v>01.07.2022</v>
          </cell>
          <cell r="J31">
            <v>10075</v>
          </cell>
          <cell r="K31">
            <v>6717</v>
          </cell>
          <cell r="L31">
            <v>0</v>
          </cell>
          <cell r="M31">
            <v>807</v>
          </cell>
          <cell r="N31">
            <v>17599</v>
          </cell>
          <cell r="O31">
            <v>161</v>
          </cell>
          <cell r="P31">
            <v>24</v>
          </cell>
          <cell r="Q31">
            <v>4</v>
          </cell>
        </row>
        <row r="32">
          <cell r="B32" t="str">
            <v>M023</v>
          </cell>
          <cell r="C32" t="str">
            <v>AJAY KUMAR</v>
          </cell>
          <cell r="D32" t="str">
            <v>CHHOTE LAL</v>
          </cell>
          <cell r="E32" t="str">
            <v>Janitors</v>
          </cell>
          <cell r="F32">
            <v>100844624819</v>
          </cell>
          <cell r="G32">
            <v>6930403222</v>
          </cell>
          <cell r="H32">
            <v>33472</v>
          </cell>
          <cell r="I32" t="str">
            <v>01.07.2022</v>
          </cell>
          <cell r="J32">
            <v>10075</v>
          </cell>
          <cell r="K32">
            <v>6717</v>
          </cell>
          <cell r="L32">
            <v>0</v>
          </cell>
          <cell r="M32">
            <v>807</v>
          </cell>
          <cell r="N32">
            <v>17599</v>
          </cell>
          <cell r="O32">
            <v>161</v>
          </cell>
          <cell r="P32">
            <v>24</v>
          </cell>
          <cell r="Q32">
            <v>4</v>
          </cell>
        </row>
        <row r="33">
          <cell r="B33" t="str">
            <v>M024</v>
          </cell>
          <cell r="C33" t="str">
            <v>NITOO SINGH</v>
          </cell>
          <cell r="D33" t="str">
            <v>MAHENDER SINGH</v>
          </cell>
          <cell r="E33" t="str">
            <v>Janitors</v>
          </cell>
          <cell r="F33">
            <v>101275611789</v>
          </cell>
          <cell r="G33">
            <v>6927802289</v>
          </cell>
          <cell r="H33">
            <v>34683</v>
          </cell>
          <cell r="I33" t="str">
            <v>01.07.2022</v>
          </cell>
          <cell r="J33">
            <v>10075</v>
          </cell>
          <cell r="K33">
            <v>6717</v>
          </cell>
          <cell r="L33">
            <v>0</v>
          </cell>
          <cell r="M33">
            <v>807</v>
          </cell>
          <cell r="N33">
            <v>17599</v>
          </cell>
          <cell r="O33">
            <v>161</v>
          </cell>
          <cell r="P33">
            <v>22</v>
          </cell>
          <cell r="Q33">
            <v>4</v>
          </cell>
        </row>
        <row r="34">
          <cell r="B34" t="str">
            <v>M025</v>
          </cell>
          <cell r="C34" t="str">
            <v>RAVI KUMAR</v>
          </cell>
          <cell r="D34" t="str">
            <v>RAM TIRTH</v>
          </cell>
          <cell r="E34" t="str">
            <v>Janitors</v>
          </cell>
          <cell r="F34">
            <v>100584302193</v>
          </cell>
          <cell r="G34">
            <v>6929942150</v>
          </cell>
          <cell r="H34">
            <v>34790</v>
          </cell>
          <cell r="I34" t="str">
            <v>01.07.2022</v>
          </cell>
          <cell r="J34">
            <v>10075</v>
          </cell>
          <cell r="K34">
            <v>6717</v>
          </cell>
          <cell r="L34">
            <v>0</v>
          </cell>
          <cell r="M34">
            <v>807</v>
          </cell>
          <cell r="N34">
            <v>17599</v>
          </cell>
          <cell r="O34">
            <v>161</v>
          </cell>
          <cell r="P34">
            <v>24</v>
          </cell>
          <cell r="Q34">
            <v>4</v>
          </cell>
        </row>
        <row r="35">
          <cell r="B35" t="str">
            <v>M026</v>
          </cell>
          <cell r="C35" t="str">
            <v>RAJU PRASAD TIWARI</v>
          </cell>
          <cell r="D35" t="str">
            <v>RAMTHIRATH</v>
          </cell>
          <cell r="E35" t="str">
            <v>Janitors</v>
          </cell>
          <cell r="F35">
            <v>101440730510</v>
          </cell>
          <cell r="G35">
            <v>6928133391</v>
          </cell>
          <cell r="H35" t="str">
            <v>11.04.1999</v>
          </cell>
          <cell r="I35" t="str">
            <v>01.07.2022</v>
          </cell>
          <cell r="J35">
            <v>10075</v>
          </cell>
          <cell r="K35">
            <v>6717</v>
          </cell>
          <cell r="L35">
            <v>0</v>
          </cell>
          <cell r="M35">
            <v>807</v>
          </cell>
          <cell r="N35">
            <v>17599</v>
          </cell>
          <cell r="O35">
            <v>161</v>
          </cell>
          <cell r="P35">
            <v>23</v>
          </cell>
          <cell r="Q35">
            <v>4</v>
          </cell>
        </row>
        <row r="36">
          <cell r="B36" t="str">
            <v>M027</v>
          </cell>
          <cell r="C36" t="str">
            <v>LEKHRAJ</v>
          </cell>
          <cell r="D36" t="str">
            <v>DASHRATH</v>
          </cell>
          <cell r="E36" t="str">
            <v>Janitors</v>
          </cell>
          <cell r="F36">
            <v>101401209405</v>
          </cell>
          <cell r="G36">
            <v>6928672657</v>
          </cell>
          <cell r="H36">
            <v>35599</v>
          </cell>
          <cell r="I36" t="str">
            <v>01.07.2022</v>
          </cell>
          <cell r="J36">
            <v>10075</v>
          </cell>
          <cell r="K36">
            <v>6717</v>
          </cell>
          <cell r="L36">
            <v>0</v>
          </cell>
          <cell r="M36">
            <v>807</v>
          </cell>
          <cell r="N36">
            <v>17599</v>
          </cell>
          <cell r="O36">
            <v>161</v>
          </cell>
          <cell r="P36">
            <v>23</v>
          </cell>
          <cell r="Q36">
            <v>4</v>
          </cell>
        </row>
        <row r="37">
          <cell r="B37" t="str">
            <v>M028</v>
          </cell>
          <cell r="C37" t="str">
            <v>PREM PANDAY</v>
          </cell>
          <cell r="D37" t="str">
            <v>LEELA DHAR PANDEY</v>
          </cell>
          <cell r="E37" t="str">
            <v>Janitors</v>
          </cell>
          <cell r="F37">
            <v>101559063518</v>
          </cell>
          <cell r="G37">
            <v>6929850016</v>
          </cell>
          <cell r="H37" t="str">
            <v>05.03.1999</v>
          </cell>
          <cell r="I37" t="str">
            <v>01.07.2022</v>
          </cell>
          <cell r="J37">
            <v>10075</v>
          </cell>
          <cell r="K37">
            <v>6717</v>
          </cell>
          <cell r="L37">
            <v>0</v>
          </cell>
          <cell r="M37">
            <v>807</v>
          </cell>
          <cell r="N37">
            <v>17599</v>
          </cell>
          <cell r="O37">
            <v>161</v>
          </cell>
          <cell r="P37">
            <v>24</v>
          </cell>
          <cell r="Q37">
            <v>4</v>
          </cell>
        </row>
        <row r="38">
          <cell r="B38" t="str">
            <v>M029</v>
          </cell>
          <cell r="C38" t="str">
            <v>CHANDAN BHARTI</v>
          </cell>
          <cell r="D38" t="str">
            <v>RAM PARMOD BHARTI</v>
          </cell>
          <cell r="E38" t="str">
            <v>Janitors</v>
          </cell>
          <cell r="F38">
            <v>101583489168</v>
          </cell>
          <cell r="G38">
            <v>6930062641</v>
          </cell>
          <cell r="H38">
            <v>36331</v>
          </cell>
          <cell r="I38" t="str">
            <v>01.07.2022</v>
          </cell>
          <cell r="J38">
            <v>10075</v>
          </cell>
          <cell r="K38">
            <v>6717</v>
          </cell>
          <cell r="L38">
            <v>0</v>
          </cell>
          <cell r="M38">
            <v>807</v>
          </cell>
          <cell r="N38">
            <v>17599</v>
          </cell>
          <cell r="O38">
            <v>161</v>
          </cell>
          <cell r="P38">
            <v>24</v>
          </cell>
          <cell r="Q38">
            <v>4</v>
          </cell>
        </row>
        <row r="39">
          <cell r="B39" t="str">
            <v>M030</v>
          </cell>
          <cell r="C39" t="str">
            <v>DEEPAK</v>
          </cell>
          <cell r="D39" t="str">
            <v>SURESH</v>
          </cell>
          <cell r="E39" t="str">
            <v>Janitors</v>
          </cell>
          <cell r="F39">
            <v>101494095777</v>
          </cell>
          <cell r="G39">
            <v>6930525227</v>
          </cell>
          <cell r="H39">
            <v>33970</v>
          </cell>
          <cell r="I39" t="str">
            <v>01.07.2022</v>
          </cell>
          <cell r="J39">
            <v>10075</v>
          </cell>
          <cell r="K39">
            <v>6717</v>
          </cell>
          <cell r="L39">
            <v>0</v>
          </cell>
          <cell r="M39">
            <v>807</v>
          </cell>
          <cell r="N39">
            <v>17599</v>
          </cell>
          <cell r="O39">
            <v>161</v>
          </cell>
          <cell r="P39">
            <v>20</v>
          </cell>
          <cell r="Q39">
            <v>4</v>
          </cell>
        </row>
        <row r="40">
          <cell r="B40" t="str">
            <v>M031</v>
          </cell>
          <cell r="C40" t="str">
            <v>BANDANA DEVI</v>
          </cell>
          <cell r="D40" t="str">
            <v>AMARNATH JHA</v>
          </cell>
          <cell r="E40" t="str">
            <v>Janitors</v>
          </cell>
          <cell r="F40">
            <v>101141661019</v>
          </cell>
          <cell r="G40">
            <v>6927036875</v>
          </cell>
          <cell r="H40">
            <v>29587</v>
          </cell>
          <cell r="I40" t="str">
            <v>01.07.2022</v>
          </cell>
          <cell r="J40">
            <v>10075</v>
          </cell>
          <cell r="K40">
            <v>6717</v>
          </cell>
          <cell r="L40">
            <v>0</v>
          </cell>
          <cell r="M40">
            <v>807</v>
          </cell>
          <cell r="N40">
            <v>17599</v>
          </cell>
          <cell r="O40">
            <v>161</v>
          </cell>
          <cell r="P40">
            <v>23</v>
          </cell>
          <cell r="Q40">
            <v>4</v>
          </cell>
        </row>
        <row r="41">
          <cell r="B41" t="str">
            <v>M032</v>
          </cell>
          <cell r="C41" t="str">
            <v xml:space="preserve">RAJ KAPOOR SINGH </v>
          </cell>
          <cell r="D41" t="str">
            <v xml:space="preserve">DADDU SINGH </v>
          </cell>
          <cell r="E41" t="str">
            <v>Janitors</v>
          </cell>
          <cell r="F41">
            <v>101467243174</v>
          </cell>
          <cell r="G41">
            <v>1116085104</v>
          </cell>
          <cell r="H41">
            <v>36526</v>
          </cell>
          <cell r="I41" t="str">
            <v>01.07.2022</v>
          </cell>
          <cell r="J41">
            <v>10075</v>
          </cell>
          <cell r="K41">
            <v>6717</v>
          </cell>
          <cell r="L41">
            <v>0</v>
          </cell>
          <cell r="M41">
            <v>807</v>
          </cell>
          <cell r="N41">
            <v>17599</v>
          </cell>
          <cell r="O41">
            <v>161</v>
          </cell>
          <cell r="P41">
            <v>20</v>
          </cell>
          <cell r="Q41">
            <v>4</v>
          </cell>
        </row>
        <row r="42">
          <cell r="B42" t="str">
            <v>M033</v>
          </cell>
          <cell r="C42" t="str">
            <v>RAVI KUMAR</v>
          </cell>
          <cell r="D42" t="str">
            <v>SUREN MANDAL</v>
          </cell>
          <cell r="E42" t="str">
            <v>Janitors</v>
          </cell>
          <cell r="F42">
            <v>101570684320</v>
          </cell>
          <cell r="G42">
            <v>6930403252</v>
          </cell>
          <cell r="H42">
            <v>36363</v>
          </cell>
          <cell r="I42" t="str">
            <v>01.07.2022</v>
          </cell>
          <cell r="J42">
            <v>10075</v>
          </cell>
          <cell r="K42">
            <v>6717</v>
          </cell>
          <cell r="L42">
            <v>0</v>
          </cell>
          <cell r="M42">
            <v>807</v>
          </cell>
          <cell r="N42">
            <v>17599</v>
          </cell>
          <cell r="O42">
            <v>161</v>
          </cell>
          <cell r="P42">
            <v>24</v>
          </cell>
          <cell r="Q42">
            <v>4</v>
          </cell>
        </row>
        <row r="43">
          <cell r="B43" t="str">
            <v>M034</v>
          </cell>
          <cell r="C43" t="str">
            <v>MUNESH KUMAR</v>
          </cell>
          <cell r="D43" t="str">
            <v>VIDHI</v>
          </cell>
          <cell r="E43" t="str">
            <v>Janitors</v>
          </cell>
          <cell r="F43">
            <v>101380402514</v>
          </cell>
          <cell r="G43">
            <v>6927527507</v>
          </cell>
          <cell r="H43">
            <v>34718</v>
          </cell>
          <cell r="I43" t="str">
            <v>01.07.2022</v>
          </cell>
          <cell r="J43">
            <v>10075</v>
          </cell>
          <cell r="K43">
            <v>6717</v>
          </cell>
          <cell r="L43">
            <v>0</v>
          </cell>
          <cell r="M43">
            <v>807</v>
          </cell>
          <cell r="N43">
            <v>17599</v>
          </cell>
          <cell r="O43">
            <v>161</v>
          </cell>
          <cell r="P43">
            <v>24</v>
          </cell>
          <cell r="Q43">
            <v>4</v>
          </cell>
        </row>
        <row r="44">
          <cell r="B44" t="str">
            <v>M035</v>
          </cell>
          <cell r="C44" t="str">
            <v>GAJESH KUMAR</v>
          </cell>
          <cell r="D44" t="str">
            <v>ASHOK MANDAL</v>
          </cell>
          <cell r="E44" t="str">
            <v>Janitors</v>
          </cell>
          <cell r="F44">
            <v>101618901696</v>
          </cell>
          <cell r="G44">
            <v>6930468398</v>
          </cell>
          <cell r="H44">
            <v>35856</v>
          </cell>
          <cell r="I44" t="str">
            <v>01.07.2022</v>
          </cell>
          <cell r="J44">
            <v>10075</v>
          </cell>
          <cell r="K44">
            <v>6717</v>
          </cell>
          <cell r="L44">
            <v>0</v>
          </cell>
          <cell r="M44">
            <v>807</v>
          </cell>
          <cell r="N44">
            <v>17599</v>
          </cell>
          <cell r="O44">
            <v>161</v>
          </cell>
          <cell r="P44">
            <v>23</v>
          </cell>
          <cell r="Q44">
            <v>4</v>
          </cell>
        </row>
        <row r="45">
          <cell r="B45" t="str">
            <v>M036</v>
          </cell>
          <cell r="C45" t="str">
            <v>SUNNY</v>
          </cell>
          <cell r="D45" t="str">
            <v>JANAK DEV RAM</v>
          </cell>
          <cell r="E45" t="str">
            <v>Janitors</v>
          </cell>
          <cell r="F45">
            <v>101583489147</v>
          </cell>
          <cell r="G45">
            <v>6928133457</v>
          </cell>
          <cell r="H45">
            <v>36155</v>
          </cell>
          <cell r="I45" t="str">
            <v>01.07.2022</v>
          </cell>
          <cell r="J45">
            <v>10075</v>
          </cell>
          <cell r="K45">
            <v>6717</v>
          </cell>
          <cell r="L45">
            <v>0</v>
          </cell>
          <cell r="M45">
            <v>807</v>
          </cell>
          <cell r="N45">
            <v>17599</v>
          </cell>
          <cell r="O45">
            <v>161</v>
          </cell>
          <cell r="P45">
            <v>24</v>
          </cell>
          <cell r="Q45">
            <v>4</v>
          </cell>
        </row>
        <row r="46">
          <cell r="B46" t="str">
            <v>M037</v>
          </cell>
          <cell r="C46" t="str">
            <v>RANDEEP KUMAR</v>
          </cell>
          <cell r="D46" t="str">
            <v>AMAR SINGH</v>
          </cell>
          <cell r="E46" t="str">
            <v>Janitors</v>
          </cell>
          <cell r="F46">
            <v>101618901114</v>
          </cell>
          <cell r="G46">
            <v>6930526519</v>
          </cell>
          <cell r="H46">
            <v>30878</v>
          </cell>
          <cell r="I46" t="str">
            <v>01.07.2022</v>
          </cell>
          <cell r="J46">
            <v>10075</v>
          </cell>
          <cell r="K46">
            <v>6717</v>
          </cell>
          <cell r="L46">
            <v>0</v>
          </cell>
          <cell r="M46">
            <v>807</v>
          </cell>
          <cell r="N46">
            <v>17599</v>
          </cell>
          <cell r="O46">
            <v>161</v>
          </cell>
          <cell r="P46">
            <v>16</v>
          </cell>
          <cell r="Q46">
            <v>3</v>
          </cell>
        </row>
        <row r="47">
          <cell r="B47" t="str">
            <v>M038</v>
          </cell>
          <cell r="C47" t="str">
            <v>AKANSHA</v>
          </cell>
          <cell r="D47" t="str">
            <v>VINOD SINGH</v>
          </cell>
          <cell r="E47" t="str">
            <v>Janitors</v>
          </cell>
          <cell r="F47">
            <v>101546002812</v>
          </cell>
          <cell r="G47">
            <v>6930780297</v>
          </cell>
          <cell r="H47">
            <v>36826</v>
          </cell>
          <cell r="I47" t="str">
            <v>01.07.2022</v>
          </cell>
          <cell r="J47">
            <v>10075</v>
          </cell>
          <cell r="K47">
            <v>6717</v>
          </cell>
          <cell r="L47">
            <v>0</v>
          </cell>
          <cell r="M47">
            <v>807</v>
          </cell>
          <cell r="N47">
            <v>17599</v>
          </cell>
          <cell r="O47">
            <v>161</v>
          </cell>
          <cell r="P47">
            <v>23</v>
          </cell>
          <cell r="Q47">
            <v>4</v>
          </cell>
        </row>
        <row r="48">
          <cell r="B48" t="str">
            <v>M039</v>
          </cell>
          <cell r="C48" t="str">
            <v>MAMTA DEVI</v>
          </cell>
          <cell r="D48" t="str">
            <v>SUNIL SHARMA</v>
          </cell>
          <cell r="E48" t="str">
            <v>Janitors</v>
          </cell>
          <cell r="F48">
            <v>101290835891</v>
          </cell>
          <cell r="G48">
            <v>6927802977</v>
          </cell>
          <cell r="H48">
            <v>32509</v>
          </cell>
          <cell r="I48" t="str">
            <v>01.07.2022</v>
          </cell>
          <cell r="J48">
            <v>10075</v>
          </cell>
          <cell r="K48">
            <v>6717</v>
          </cell>
          <cell r="L48">
            <v>0</v>
          </cell>
          <cell r="M48">
            <v>807</v>
          </cell>
          <cell r="N48">
            <v>17599</v>
          </cell>
          <cell r="O48">
            <v>161</v>
          </cell>
          <cell r="P48">
            <v>19</v>
          </cell>
          <cell r="Q48">
            <v>3</v>
          </cell>
        </row>
        <row r="49">
          <cell r="B49" t="str">
            <v>M040</v>
          </cell>
          <cell r="C49" t="str">
            <v>ANKITA SINGH</v>
          </cell>
          <cell r="D49" t="str">
            <v>W/O ROHIT KUMAR</v>
          </cell>
          <cell r="E49" t="str">
            <v>Janitors</v>
          </cell>
          <cell r="F49">
            <v>101691865850</v>
          </cell>
          <cell r="G49">
            <v>6931139182</v>
          </cell>
          <cell r="H49" t="str">
            <v>02.03.1998</v>
          </cell>
          <cell r="I49" t="str">
            <v>01.07.2022</v>
          </cell>
          <cell r="J49">
            <v>10075</v>
          </cell>
          <cell r="K49">
            <v>6717</v>
          </cell>
          <cell r="L49">
            <v>0</v>
          </cell>
          <cell r="M49">
            <v>807</v>
          </cell>
          <cell r="N49">
            <v>17599</v>
          </cell>
          <cell r="O49">
            <v>161</v>
          </cell>
          <cell r="P49">
            <v>22</v>
          </cell>
          <cell r="Q49">
            <v>4</v>
          </cell>
        </row>
        <row r="50">
          <cell r="B50" t="str">
            <v>M041</v>
          </cell>
          <cell r="C50" t="str">
            <v>DEEPAK KUMAR PATHAK</v>
          </cell>
          <cell r="D50" t="str">
            <v>SASHIKANT PATHAK</v>
          </cell>
          <cell r="E50" t="str">
            <v>Janitors</v>
          </cell>
          <cell r="F50">
            <v>101213576018</v>
          </cell>
          <cell r="G50">
            <v>6927376859</v>
          </cell>
          <cell r="H50">
            <v>32509</v>
          </cell>
          <cell r="I50" t="str">
            <v>01.07.2022</v>
          </cell>
          <cell r="J50">
            <v>10075</v>
          </cell>
          <cell r="K50">
            <v>6717</v>
          </cell>
          <cell r="L50">
            <v>0</v>
          </cell>
          <cell r="M50">
            <v>807</v>
          </cell>
          <cell r="N50">
            <v>17599</v>
          </cell>
          <cell r="O50">
            <v>161</v>
          </cell>
          <cell r="P50">
            <v>23</v>
          </cell>
          <cell r="Q50">
            <v>4</v>
          </cell>
        </row>
        <row r="51">
          <cell r="B51" t="str">
            <v>M042</v>
          </cell>
          <cell r="C51" t="str">
            <v>KUNDAN KUMAR</v>
          </cell>
          <cell r="D51" t="str">
            <v>SURESH PASWAN</v>
          </cell>
          <cell r="E51" t="str">
            <v>Janitors</v>
          </cell>
          <cell r="F51">
            <v>101440730523</v>
          </cell>
          <cell r="G51">
            <v>6928033128</v>
          </cell>
          <cell r="H51">
            <v>34888</v>
          </cell>
          <cell r="I51" t="str">
            <v>01.07.2022</v>
          </cell>
          <cell r="J51">
            <v>10075</v>
          </cell>
          <cell r="K51">
            <v>6717</v>
          </cell>
          <cell r="L51">
            <v>0</v>
          </cell>
          <cell r="M51">
            <v>807</v>
          </cell>
          <cell r="N51">
            <v>17599</v>
          </cell>
          <cell r="O51">
            <v>161</v>
          </cell>
          <cell r="P51">
            <v>22</v>
          </cell>
          <cell r="Q51">
            <v>4</v>
          </cell>
        </row>
        <row r="52">
          <cell r="B52" t="str">
            <v>M043</v>
          </cell>
          <cell r="C52" t="str">
            <v>VIKAS KUMAR</v>
          </cell>
          <cell r="D52" t="str">
            <v>SUNDAR LAL</v>
          </cell>
          <cell r="E52" t="str">
            <v>Janitors</v>
          </cell>
          <cell r="F52">
            <v>101685737950</v>
          </cell>
          <cell r="G52">
            <v>6931056434</v>
          </cell>
          <cell r="H52">
            <v>36373</v>
          </cell>
          <cell r="I52" t="str">
            <v>01.07.2022</v>
          </cell>
          <cell r="J52">
            <v>10075</v>
          </cell>
          <cell r="K52">
            <v>6717</v>
          </cell>
          <cell r="L52">
            <v>0</v>
          </cell>
          <cell r="M52">
            <v>807</v>
          </cell>
          <cell r="N52">
            <v>17599</v>
          </cell>
          <cell r="O52">
            <v>161</v>
          </cell>
          <cell r="P52">
            <v>21</v>
          </cell>
          <cell r="Q52">
            <v>3</v>
          </cell>
        </row>
        <row r="53">
          <cell r="B53" t="str">
            <v>M045</v>
          </cell>
          <cell r="C53" t="str">
            <v>MANISH KUMAR</v>
          </cell>
          <cell r="D53" t="str">
            <v xml:space="preserve">VINOD KUMAR </v>
          </cell>
          <cell r="E53" t="str">
            <v>Janitors</v>
          </cell>
          <cell r="F53">
            <v>101104489534</v>
          </cell>
          <cell r="G53">
            <v>6930780319</v>
          </cell>
          <cell r="H53">
            <v>35509</v>
          </cell>
          <cell r="I53" t="str">
            <v>01.07.2022</v>
          </cell>
          <cell r="J53">
            <v>10075</v>
          </cell>
          <cell r="K53">
            <v>6717</v>
          </cell>
          <cell r="L53">
            <v>0</v>
          </cell>
          <cell r="M53">
            <v>807</v>
          </cell>
          <cell r="N53">
            <v>17599</v>
          </cell>
          <cell r="O53">
            <v>161</v>
          </cell>
          <cell r="P53">
            <v>23</v>
          </cell>
          <cell r="Q53">
            <v>4</v>
          </cell>
        </row>
        <row r="54">
          <cell r="B54" t="str">
            <v>M046</v>
          </cell>
          <cell r="C54" t="str">
            <v>NABIR KHAN</v>
          </cell>
          <cell r="D54" t="str">
            <v>MEHAR KHAN</v>
          </cell>
          <cell r="E54" t="str">
            <v>Janitors</v>
          </cell>
          <cell r="F54">
            <v>101168490750</v>
          </cell>
          <cell r="G54">
            <v>6927211176</v>
          </cell>
          <cell r="H54">
            <v>35910</v>
          </cell>
          <cell r="I54" t="str">
            <v>01.07.2022</v>
          </cell>
          <cell r="J54">
            <v>10075</v>
          </cell>
          <cell r="K54">
            <v>6717</v>
          </cell>
          <cell r="L54">
            <v>0</v>
          </cell>
          <cell r="M54">
            <v>807</v>
          </cell>
          <cell r="N54">
            <v>17599</v>
          </cell>
          <cell r="O54">
            <v>161</v>
          </cell>
          <cell r="P54">
            <v>24</v>
          </cell>
          <cell r="Q54">
            <v>4</v>
          </cell>
        </row>
        <row r="55">
          <cell r="B55" t="str">
            <v>M047</v>
          </cell>
          <cell r="C55" t="str">
            <v>INDER JEET</v>
          </cell>
          <cell r="D55" t="str">
            <v>ANIL KUMAR</v>
          </cell>
          <cell r="E55" t="str">
            <v>Janitors</v>
          </cell>
          <cell r="F55">
            <v>101606373999</v>
          </cell>
          <cell r="G55">
            <v>6930144281</v>
          </cell>
          <cell r="H55">
            <v>36093</v>
          </cell>
          <cell r="I55" t="str">
            <v>01.07.2022</v>
          </cell>
          <cell r="J55">
            <v>10075</v>
          </cell>
          <cell r="K55">
            <v>6717</v>
          </cell>
          <cell r="L55">
            <v>0</v>
          </cell>
          <cell r="M55">
            <v>807</v>
          </cell>
          <cell r="N55">
            <v>17599</v>
          </cell>
          <cell r="O55">
            <v>161</v>
          </cell>
          <cell r="P55">
            <v>23</v>
          </cell>
          <cell r="Q55">
            <v>4</v>
          </cell>
        </row>
        <row r="56">
          <cell r="B56" t="str">
            <v>M048</v>
          </cell>
          <cell r="C56" t="str">
            <v xml:space="preserve">DINESH KUMAR </v>
          </cell>
          <cell r="D56" t="str">
            <v>NANDLAL</v>
          </cell>
          <cell r="E56" t="str">
            <v>Janitors</v>
          </cell>
          <cell r="F56">
            <v>101213576025</v>
          </cell>
          <cell r="G56">
            <v>6927456355</v>
          </cell>
          <cell r="H56">
            <v>32813</v>
          </cell>
          <cell r="I56" t="str">
            <v>01.07.2022</v>
          </cell>
          <cell r="J56">
            <v>10075</v>
          </cell>
          <cell r="K56">
            <v>6717</v>
          </cell>
          <cell r="L56">
            <v>0</v>
          </cell>
          <cell r="M56">
            <v>807</v>
          </cell>
          <cell r="N56">
            <v>17599</v>
          </cell>
          <cell r="O56">
            <v>161</v>
          </cell>
          <cell r="P56">
            <v>2</v>
          </cell>
          <cell r="Q56">
            <v>0</v>
          </cell>
        </row>
        <row r="57">
          <cell r="B57" t="str">
            <v>M050</v>
          </cell>
          <cell r="C57" t="str">
            <v>KRISHNA</v>
          </cell>
          <cell r="D57" t="str">
            <v>VISHRAM</v>
          </cell>
          <cell r="E57" t="str">
            <v>Janitors</v>
          </cell>
          <cell r="F57">
            <v>100067748519</v>
          </cell>
          <cell r="G57">
            <v>6928600461</v>
          </cell>
          <cell r="H57">
            <v>35165</v>
          </cell>
          <cell r="I57" t="str">
            <v>01.07.2022</v>
          </cell>
          <cell r="J57">
            <v>10075</v>
          </cell>
          <cell r="K57">
            <v>6717</v>
          </cell>
          <cell r="L57">
            <v>0</v>
          </cell>
          <cell r="M57">
            <v>807</v>
          </cell>
          <cell r="N57">
            <v>17599</v>
          </cell>
          <cell r="O57">
            <v>161</v>
          </cell>
          <cell r="P57">
            <v>24</v>
          </cell>
          <cell r="Q57">
            <v>4</v>
          </cell>
        </row>
        <row r="58">
          <cell r="B58" t="str">
            <v>M051</v>
          </cell>
          <cell r="C58" t="str">
            <v>SANJAY BAITHA</v>
          </cell>
          <cell r="D58" t="str">
            <v>RAM PRASAD BAITHA</v>
          </cell>
          <cell r="E58" t="str">
            <v>Janitors</v>
          </cell>
          <cell r="F58">
            <v>101685737921</v>
          </cell>
          <cell r="G58">
            <v>6931056479</v>
          </cell>
          <cell r="H58">
            <v>34768</v>
          </cell>
          <cell r="I58" t="str">
            <v>01.07.2022</v>
          </cell>
          <cell r="J58">
            <v>10075</v>
          </cell>
          <cell r="K58">
            <v>6717</v>
          </cell>
          <cell r="L58">
            <v>0</v>
          </cell>
          <cell r="M58">
            <v>807</v>
          </cell>
          <cell r="N58">
            <v>17599</v>
          </cell>
          <cell r="O58">
            <v>161</v>
          </cell>
          <cell r="P58">
            <v>22</v>
          </cell>
          <cell r="Q58">
            <v>4</v>
          </cell>
        </row>
        <row r="59">
          <cell r="B59" t="str">
            <v>M052</v>
          </cell>
          <cell r="C59" t="str">
            <v>YUVRAJ SHARMA</v>
          </cell>
          <cell r="D59" t="str">
            <v>BRIJESH SHARMA</v>
          </cell>
          <cell r="E59" t="str">
            <v>Janitors</v>
          </cell>
          <cell r="F59">
            <v>101559063086</v>
          </cell>
          <cell r="G59">
            <v>6929850133</v>
          </cell>
          <cell r="H59">
            <v>36358</v>
          </cell>
          <cell r="I59" t="str">
            <v>01.07.2022</v>
          </cell>
          <cell r="J59">
            <v>10075</v>
          </cell>
          <cell r="K59">
            <v>6717</v>
          </cell>
          <cell r="L59">
            <v>0</v>
          </cell>
          <cell r="M59">
            <v>807</v>
          </cell>
          <cell r="N59">
            <v>17599</v>
          </cell>
          <cell r="O59">
            <v>161</v>
          </cell>
          <cell r="P59">
            <v>24</v>
          </cell>
          <cell r="Q59">
            <v>4</v>
          </cell>
        </row>
        <row r="60">
          <cell r="B60" t="str">
            <v>M053</v>
          </cell>
          <cell r="C60" t="str">
            <v>KAMAL SINGH</v>
          </cell>
          <cell r="D60" t="str">
            <v>RAM RATAN</v>
          </cell>
          <cell r="E60" t="str">
            <v>Janitors</v>
          </cell>
          <cell r="F60">
            <v>101141663028</v>
          </cell>
          <cell r="G60">
            <v>6927038253</v>
          </cell>
          <cell r="H60">
            <v>35503</v>
          </cell>
          <cell r="I60" t="str">
            <v>01.07.2022</v>
          </cell>
          <cell r="J60">
            <v>10075</v>
          </cell>
          <cell r="K60">
            <v>6717</v>
          </cell>
          <cell r="L60">
            <v>0</v>
          </cell>
          <cell r="M60">
            <v>807</v>
          </cell>
          <cell r="N60">
            <v>17599</v>
          </cell>
          <cell r="O60">
            <v>161</v>
          </cell>
          <cell r="P60">
            <v>0</v>
          </cell>
          <cell r="Q60">
            <v>0</v>
          </cell>
        </row>
        <row r="61">
          <cell r="B61" t="str">
            <v>M054</v>
          </cell>
          <cell r="C61" t="str">
            <v>CHANDAN MISHRA</v>
          </cell>
          <cell r="D61" t="str">
            <v>AASHISH MISHRA</v>
          </cell>
          <cell r="E61" t="str">
            <v>Janitors</v>
          </cell>
          <cell r="F61">
            <v>101141662787</v>
          </cell>
          <cell r="G61">
            <v>6927038323</v>
          </cell>
          <cell r="H61">
            <v>32279</v>
          </cell>
          <cell r="I61" t="str">
            <v>01.07.2022</v>
          </cell>
          <cell r="J61">
            <v>10075</v>
          </cell>
          <cell r="K61">
            <v>6717</v>
          </cell>
          <cell r="L61">
            <v>0</v>
          </cell>
          <cell r="M61">
            <v>807</v>
          </cell>
          <cell r="N61">
            <v>17599</v>
          </cell>
          <cell r="O61">
            <v>161</v>
          </cell>
          <cell r="P61">
            <v>23</v>
          </cell>
          <cell r="Q61">
            <v>4</v>
          </cell>
        </row>
        <row r="62">
          <cell r="B62" t="str">
            <v>M055</v>
          </cell>
          <cell r="C62" t="str">
            <v>DEEPAK</v>
          </cell>
          <cell r="D62" t="str">
            <v>CHETRAM</v>
          </cell>
          <cell r="E62" t="str">
            <v>Janitors</v>
          </cell>
          <cell r="F62">
            <v>101559063093</v>
          </cell>
          <cell r="G62">
            <v>6929849947</v>
          </cell>
          <cell r="H62">
            <v>35827</v>
          </cell>
          <cell r="I62" t="str">
            <v>01.07.2022</v>
          </cell>
          <cell r="J62">
            <v>10075</v>
          </cell>
          <cell r="K62">
            <v>6717</v>
          </cell>
          <cell r="L62">
            <v>0</v>
          </cell>
          <cell r="M62">
            <v>807</v>
          </cell>
          <cell r="N62">
            <v>17599</v>
          </cell>
          <cell r="O62">
            <v>161</v>
          </cell>
          <cell r="P62">
            <v>24</v>
          </cell>
          <cell r="Q62">
            <v>4</v>
          </cell>
        </row>
        <row r="63">
          <cell r="B63" t="str">
            <v>M056</v>
          </cell>
          <cell r="C63" t="str">
            <v>CHANDAN</v>
          </cell>
          <cell r="D63" t="str">
            <v>PARMOD PRASAD VERMA</v>
          </cell>
          <cell r="E63" t="str">
            <v>Janitors</v>
          </cell>
          <cell r="F63">
            <v>101583489134</v>
          </cell>
          <cell r="G63">
            <v>6930062625</v>
          </cell>
          <cell r="H63">
            <v>36588</v>
          </cell>
          <cell r="I63" t="str">
            <v>01.07.2022</v>
          </cell>
          <cell r="J63">
            <v>10075</v>
          </cell>
          <cell r="K63">
            <v>6717</v>
          </cell>
          <cell r="L63">
            <v>0</v>
          </cell>
          <cell r="M63">
            <v>807</v>
          </cell>
          <cell r="N63">
            <v>17599</v>
          </cell>
          <cell r="O63">
            <v>161</v>
          </cell>
          <cell r="P63">
            <v>24</v>
          </cell>
          <cell r="Q63">
            <v>4</v>
          </cell>
        </row>
        <row r="64">
          <cell r="B64" t="str">
            <v>M058</v>
          </cell>
          <cell r="C64" t="str">
            <v>LALJI</v>
          </cell>
          <cell r="D64" t="str">
            <v>KESHARI PRASAD</v>
          </cell>
          <cell r="E64" t="str">
            <v>Janitors</v>
          </cell>
          <cell r="F64">
            <v>101141663085</v>
          </cell>
          <cell r="G64">
            <v>6927038198</v>
          </cell>
          <cell r="H64">
            <v>34335</v>
          </cell>
          <cell r="I64" t="str">
            <v>01.07.2022</v>
          </cell>
          <cell r="J64">
            <v>10075</v>
          </cell>
          <cell r="K64">
            <v>6717</v>
          </cell>
          <cell r="L64">
            <v>0</v>
          </cell>
          <cell r="M64">
            <v>807</v>
          </cell>
          <cell r="N64">
            <v>17599</v>
          </cell>
          <cell r="O64">
            <v>161</v>
          </cell>
          <cell r="P64">
            <v>24</v>
          </cell>
          <cell r="Q64">
            <v>4</v>
          </cell>
        </row>
        <row r="65">
          <cell r="B65" t="str">
            <v>M059</v>
          </cell>
          <cell r="C65" t="str">
            <v>BINU</v>
          </cell>
          <cell r="D65" t="str">
            <v>RAM BADAN</v>
          </cell>
          <cell r="E65" t="str">
            <v>Janitors</v>
          </cell>
          <cell r="F65">
            <v>101559063525</v>
          </cell>
          <cell r="G65">
            <v>6929850073</v>
          </cell>
          <cell r="H65">
            <v>35890</v>
          </cell>
          <cell r="I65" t="str">
            <v>01.07.2022</v>
          </cell>
          <cell r="J65">
            <v>10075</v>
          </cell>
          <cell r="K65">
            <v>6717</v>
          </cell>
          <cell r="L65">
            <v>0</v>
          </cell>
          <cell r="M65">
            <v>807</v>
          </cell>
          <cell r="N65">
            <v>17599</v>
          </cell>
          <cell r="O65">
            <v>161</v>
          </cell>
          <cell r="P65">
            <v>22</v>
          </cell>
          <cell r="Q65">
            <v>4</v>
          </cell>
        </row>
        <row r="66">
          <cell r="B66" t="str">
            <v>M060</v>
          </cell>
          <cell r="C66" t="str">
            <v>GULAB</v>
          </cell>
          <cell r="D66" t="str">
            <v>MD ISLAM</v>
          </cell>
          <cell r="E66" t="str">
            <v>Janitors</v>
          </cell>
          <cell r="F66">
            <v>101643404799</v>
          </cell>
          <cell r="G66">
            <v>6930403178</v>
          </cell>
          <cell r="H66">
            <v>34425</v>
          </cell>
          <cell r="I66" t="str">
            <v>01.07.2022</v>
          </cell>
          <cell r="J66">
            <v>10075</v>
          </cell>
          <cell r="K66">
            <v>6717</v>
          </cell>
          <cell r="L66">
            <v>0</v>
          </cell>
          <cell r="M66">
            <v>807</v>
          </cell>
          <cell r="N66">
            <v>17599</v>
          </cell>
          <cell r="O66">
            <v>161</v>
          </cell>
          <cell r="P66">
            <v>23</v>
          </cell>
          <cell r="Q66">
            <v>3</v>
          </cell>
        </row>
        <row r="67">
          <cell r="B67" t="str">
            <v>M061</v>
          </cell>
          <cell r="C67" t="str">
            <v>KISHORI LAL</v>
          </cell>
          <cell r="D67" t="str">
            <v>RAMESH KUMAR</v>
          </cell>
          <cell r="E67" t="str">
            <v>Janitors</v>
          </cell>
          <cell r="F67">
            <v>101606374008</v>
          </cell>
          <cell r="G67">
            <v>6930527600</v>
          </cell>
          <cell r="H67">
            <v>31392</v>
          </cell>
          <cell r="I67" t="str">
            <v>01.07.2022</v>
          </cell>
          <cell r="J67">
            <v>10075</v>
          </cell>
          <cell r="K67">
            <v>6717</v>
          </cell>
          <cell r="L67">
            <v>0</v>
          </cell>
          <cell r="M67">
            <v>807</v>
          </cell>
          <cell r="N67">
            <v>17599</v>
          </cell>
          <cell r="O67">
            <v>161</v>
          </cell>
          <cell r="P67">
            <v>24</v>
          </cell>
          <cell r="Q67">
            <v>4</v>
          </cell>
        </row>
        <row r="68">
          <cell r="B68" t="str">
            <v>M062</v>
          </cell>
          <cell r="C68" t="str">
            <v xml:space="preserve">HINA </v>
          </cell>
          <cell r="D68" t="str">
            <v xml:space="preserve">KHALIK </v>
          </cell>
          <cell r="E68" t="str">
            <v>Janitors</v>
          </cell>
          <cell r="F68">
            <v>101188945944</v>
          </cell>
          <cell r="G68">
            <v>6931143763</v>
          </cell>
          <cell r="H68">
            <v>35562</v>
          </cell>
          <cell r="I68" t="str">
            <v>01.07.2022</v>
          </cell>
          <cell r="J68">
            <v>10075</v>
          </cell>
          <cell r="K68">
            <v>6717</v>
          </cell>
          <cell r="L68">
            <v>0</v>
          </cell>
          <cell r="M68">
            <v>807</v>
          </cell>
          <cell r="N68">
            <v>17599</v>
          </cell>
          <cell r="O68">
            <v>161</v>
          </cell>
          <cell r="P68">
            <v>21</v>
          </cell>
          <cell r="Q68">
            <v>3</v>
          </cell>
        </row>
        <row r="69">
          <cell r="B69" t="str">
            <v>M065</v>
          </cell>
          <cell r="C69" t="str">
            <v xml:space="preserve">SANJAY </v>
          </cell>
          <cell r="D69" t="str">
            <v>MITAI RAM</v>
          </cell>
          <cell r="E69" t="str">
            <v>Janitors</v>
          </cell>
          <cell r="F69">
            <v>101141663426</v>
          </cell>
          <cell r="G69">
            <v>6927037729</v>
          </cell>
          <cell r="H69">
            <v>30317</v>
          </cell>
          <cell r="I69" t="str">
            <v>01.07.2022</v>
          </cell>
          <cell r="J69">
            <v>10075</v>
          </cell>
          <cell r="K69">
            <v>6717</v>
          </cell>
          <cell r="L69">
            <v>0</v>
          </cell>
          <cell r="M69">
            <v>807</v>
          </cell>
          <cell r="N69">
            <v>17599</v>
          </cell>
          <cell r="O69">
            <v>161</v>
          </cell>
          <cell r="P69">
            <v>23</v>
          </cell>
          <cell r="Q69">
            <v>4</v>
          </cell>
        </row>
        <row r="70">
          <cell r="B70" t="str">
            <v>M068</v>
          </cell>
          <cell r="C70" t="str">
            <v xml:space="preserve">NIMA DEVI </v>
          </cell>
          <cell r="D70" t="str">
            <v xml:space="preserve">SHYAM SINGH </v>
          </cell>
          <cell r="E70" t="str">
            <v>Janitors</v>
          </cell>
          <cell r="F70">
            <v>101136729316</v>
          </cell>
          <cell r="G70">
            <v>1116085100</v>
          </cell>
          <cell r="H70">
            <v>32143</v>
          </cell>
          <cell r="I70" t="str">
            <v>01.07.2022</v>
          </cell>
          <cell r="J70">
            <v>10075</v>
          </cell>
          <cell r="K70">
            <v>6717</v>
          </cell>
          <cell r="L70">
            <v>0</v>
          </cell>
          <cell r="M70">
            <v>807</v>
          </cell>
          <cell r="N70">
            <v>17599</v>
          </cell>
          <cell r="O70">
            <v>161</v>
          </cell>
          <cell r="P70">
            <v>17</v>
          </cell>
          <cell r="Q70">
            <v>3</v>
          </cell>
        </row>
        <row r="71">
          <cell r="B71" t="str">
            <v>M069</v>
          </cell>
          <cell r="C71" t="str">
            <v>SUNIL KUMAR</v>
          </cell>
          <cell r="D71" t="str">
            <v xml:space="preserve">VIJAY TIWARI </v>
          </cell>
          <cell r="E71" t="str">
            <v>Janitors</v>
          </cell>
          <cell r="F71">
            <v>101844153090</v>
          </cell>
          <cell r="G71">
            <v>1116083148</v>
          </cell>
          <cell r="H71">
            <v>34653</v>
          </cell>
          <cell r="I71" t="str">
            <v>01.07.2022</v>
          </cell>
          <cell r="J71">
            <v>10075</v>
          </cell>
          <cell r="K71">
            <v>6717</v>
          </cell>
          <cell r="L71">
            <v>0</v>
          </cell>
          <cell r="M71">
            <v>807</v>
          </cell>
          <cell r="N71">
            <v>17599</v>
          </cell>
          <cell r="O71">
            <v>161</v>
          </cell>
          <cell r="P71">
            <v>22</v>
          </cell>
          <cell r="Q71">
            <v>4</v>
          </cell>
        </row>
        <row r="72">
          <cell r="B72" t="str">
            <v>M074</v>
          </cell>
          <cell r="C72" t="str">
            <v>GAURISHANKAR</v>
          </cell>
          <cell r="D72" t="str">
            <v>AMAR SINGH</v>
          </cell>
          <cell r="E72" t="str">
            <v>Janitors</v>
          </cell>
          <cell r="F72">
            <v>101245453410</v>
          </cell>
          <cell r="G72">
            <v>6927551110</v>
          </cell>
          <cell r="H72" t="str">
            <v>01.01.1997</v>
          </cell>
          <cell r="I72" t="str">
            <v>01.07.2022</v>
          </cell>
          <cell r="J72">
            <v>10075</v>
          </cell>
          <cell r="K72">
            <v>6717</v>
          </cell>
          <cell r="L72">
            <v>0</v>
          </cell>
          <cell r="M72">
            <v>807</v>
          </cell>
          <cell r="N72">
            <v>17599</v>
          </cell>
          <cell r="O72">
            <v>161</v>
          </cell>
          <cell r="P72">
            <v>18</v>
          </cell>
          <cell r="Q72">
            <v>4</v>
          </cell>
        </row>
        <row r="73">
          <cell r="B73" t="str">
            <v>M077</v>
          </cell>
          <cell r="C73" t="str">
            <v>BHOLA NATH</v>
          </cell>
          <cell r="D73" t="str">
            <v>MANNU YADAV</v>
          </cell>
          <cell r="E73" t="str">
            <v>Janitors</v>
          </cell>
          <cell r="F73">
            <v>100694323390</v>
          </cell>
          <cell r="G73">
            <v>1116083182</v>
          </cell>
          <cell r="H73" t="str">
            <v>03.04.1984</v>
          </cell>
          <cell r="I73" t="str">
            <v>01.07.2022</v>
          </cell>
          <cell r="J73">
            <v>10075</v>
          </cell>
          <cell r="K73">
            <v>6717</v>
          </cell>
          <cell r="L73">
            <v>0</v>
          </cell>
          <cell r="M73">
            <v>807</v>
          </cell>
          <cell r="N73">
            <v>17300</v>
          </cell>
          <cell r="O73">
            <v>161</v>
          </cell>
          <cell r="P73">
            <v>24</v>
          </cell>
          <cell r="Q73">
            <v>4</v>
          </cell>
        </row>
        <row r="74">
          <cell r="B74" t="str">
            <v>M079</v>
          </cell>
          <cell r="C74" t="str">
            <v>VIKAS</v>
          </cell>
          <cell r="D74" t="str">
            <v>KAILASH THAKUR</v>
          </cell>
          <cell r="E74" t="str">
            <v>Janitors</v>
          </cell>
          <cell r="F74">
            <v>101275611817</v>
          </cell>
          <cell r="G74">
            <v>6927803092</v>
          </cell>
          <cell r="H74">
            <v>35979</v>
          </cell>
          <cell r="I74" t="str">
            <v>01.07.2022</v>
          </cell>
          <cell r="J74">
            <v>10075</v>
          </cell>
          <cell r="K74">
            <v>6717</v>
          </cell>
          <cell r="L74">
            <v>0</v>
          </cell>
          <cell r="M74">
            <v>807</v>
          </cell>
          <cell r="N74">
            <v>17599</v>
          </cell>
          <cell r="O74">
            <v>161</v>
          </cell>
          <cell r="P74">
            <v>24</v>
          </cell>
          <cell r="Q74">
            <v>4</v>
          </cell>
        </row>
        <row r="75">
          <cell r="B75" t="str">
            <v>M078</v>
          </cell>
          <cell r="C75" t="str">
            <v>NAVEEN</v>
          </cell>
          <cell r="D75" t="str">
            <v>PALE SINGH</v>
          </cell>
          <cell r="E75" t="str">
            <v>Janitors</v>
          </cell>
          <cell r="F75">
            <v>101600432021</v>
          </cell>
          <cell r="G75">
            <v>1116083194</v>
          </cell>
          <cell r="H75" t="str">
            <v>01.01.1990</v>
          </cell>
          <cell r="I75" t="str">
            <v>01.07.2022</v>
          </cell>
          <cell r="J75">
            <v>10075</v>
          </cell>
          <cell r="K75">
            <v>6717</v>
          </cell>
          <cell r="L75">
            <v>0</v>
          </cell>
          <cell r="M75">
            <v>807</v>
          </cell>
          <cell r="N75">
            <v>17599</v>
          </cell>
          <cell r="O75">
            <v>161</v>
          </cell>
          <cell r="P75">
            <v>22</v>
          </cell>
          <cell r="Q75">
            <v>4</v>
          </cell>
        </row>
        <row r="76">
          <cell r="B76" t="str">
            <v>M080</v>
          </cell>
          <cell r="C76" t="str">
            <v>NISHA</v>
          </cell>
          <cell r="D76" t="str">
            <v>HARISH CHAND</v>
          </cell>
          <cell r="E76" t="str">
            <v>Janitors</v>
          </cell>
          <cell r="F76">
            <v>101597342009</v>
          </cell>
          <cell r="G76">
            <v>6930780283</v>
          </cell>
          <cell r="H76" t="str">
            <v>15.12.1998</v>
          </cell>
          <cell r="I76" t="str">
            <v>01.07.2022</v>
          </cell>
          <cell r="J76">
            <v>10075</v>
          </cell>
          <cell r="K76">
            <v>6717</v>
          </cell>
          <cell r="L76">
            <v>0</v>
          </cell>
          <cell r="M76">
            <v>807</v>
          </cell>
          <cell r="N76">
            <v>17599</v>
          </cell>
          <cell r="O76">
            <v>161</v>
          </cell>
          <cell r="P76">
            <v>0</v>
          </cell>
          <cell r="Q76">
            <v>0</v>
          </cell>
        </row>
        <row r="77">
          <cell r="B77" t="str">
            <v>M081</v>
          </cell>
          <cell r="C77" t="str">
            <v>NEELAM</v>
          </cell>
          <cell r="D77" t="str">
            <v>JITENDRA</v>
          </cell>
          <cell r="E77" t="str">
            <v>Janitors</v>
          </cell>
          <cell r="F77">
            <v>101844153074</v>
          </cell>
          <cell r="G77">
            <v>1116085016</v>
          </cell>
          <cell r="H77" t="str">
            <v>05.01.2000</v>
          </cell>
          <cell r="I77" t="str">
            <v>01.07.2022</v>
          </cell>
          <cell r="J77">
            <v>10075</v>
          </cell>
          <cell r="K77">
            <v>6717</v>
          </cell>
          <cell r="L77">
            <v>0</v>
          </cell>
          <cell r="M77">
            <v>807</v>
          </cell>
          <cell r="N77">
            <v>17599</v>
          </cell>
          <cell r="O77">
            <v>161</v>
          </cell>
          <cell r="P77">
            <v>21</v>
          </cell>
          <cell r="Q77">
            <v>4</v>
          </cell>
        </row>
        <row r="78">
          <cell r="B78" t="str">
            <v>M082</v>
          </cell>
          <cell r="C78" t="str">
            <v>PRIYANKA YADAV</v>
          </cell>
          <cell r="D78" t="str">
            <v>SHRIKANT YADAV</v>
          </cell>
          <cell r="E78" t="str">
            <v>Janitors</v>
          </cell>
          <cell r="F78">
            <v>101826796007</v>
          </cell>
          <cell r="G78">
            <v>1116085009</v>
          </cell>
          <cell r="H78">
            <v>35339</v>
          </cell>
          <cell r="I78" t="str">
            <v>01.07.2022</v>
          </cell>
          <cell r="J78">
            <v>10075</v>
          </cell>
          <cell r="K78">
            <v>6717</v>
          </cell>
          <cell r="L78">
            <v>0</v>
          </cell>
          <cell r="M78">
            <v>807</v>
          </cell>
          <cell r="N78">
            <v>17599</v>
          </cell>
          <cell r="O78">
            <v>161</v>
          </cell>
          <cell r="P78">
            <v>23</v>
          </cell>
          <cell r="Q78">
            <v>4</v>
          </cell>
        </row>
        <row r="79">
          <cell r="B79" t="str">
            <v>M083</v>
          </cell>
          <cell r="C79" t="str">
            <v xml:space="preserve">SUNIL </v>
          </cell>
          <cell r="D79" t="str">
            <v>CHOL SINGH</v>
          </cell>
          <cell r="E79" t="str">
            <v>Janitors</v>
          </cell>
          <cell r="F79">
            <v>101413913099</v>
          </cell>
          <cell r="G79">
            <v>1116084882</v>
          </cell>
          <cell r="H79" t="str">
            <v>04.11.1991</v>
          </cell>
          <cell r="I79" t="str">
            <v>01.07.2022</v>
          </cell>
          <cell r="J79">
            <v>10075</v>
          </cell>
          <cell r="K79">
            <v>6717</v>
          </cell>
          <cell r="L79">
            <v>0</v>
          </cell>
          <cell r="M79">
            <v>807</v>
          </cell>
          <cell r="N79">
            <v>17599</v>
          </cell>
          <cell r="O79">
            <v>161</v>
          </cell>
          <cell r="P79">
            <v>0</v>
          </cell>
          <cell r="Q79">
            <v>0</v>
          </cell>
        </row>
        <row r="80">
          <cell r="B80" t="str">
            <v>M085</v>
          </cell>
          <cell r="C80" t="str">
            <v>NEHA DHILLO</v>
          </cell>
          <cell r="D80" t="str">
            <v>MAHA SINGH</v>
          </cell>
          <cell r="E80" t="str">
            <v>Janitors</v>
          </cell>
          <cell r="F80">
            <v>101844153088</v>
          </cell>
          <cell r="G80">
            <v>1116091119</v>
          </cell>
          <cell r="H80">
            <v>34926</v>
          </cell>
          <cell r="I80" t="str">
            <v>15.07.2022</v>
          </cell>
          <cell r="J80">
            <v>10075</v>
          </cell>
          <cell r="K80">
            <v>6717</v>
          </cell>
          <cell r="L80">
            <v>0</v>
          </cell>
          <cell r="M80">
            <v>807</v>
          </cell>
          <cell r="N80">
            <v>17599</v>
          </cell>
          <cell r="O80">
            <v>161</v>
          </cell>
          <cell r="P80">
            <v>24</v>
          </cell>
          <cell r="Q80">
            <v>4</v>
          </cell>
        </row>
        <row r="81">
          <cell r="B81" t="str">
            <v>M090</v>
          </cell>
          <cell r="C81" t="str">
            <v>SEEMA</v>
          </cell>
          <cell r="D81" t="str">
            <v>ARJUN PODDAR</v>
          </cell>
          <cell r="E81" t="str">
            <v>Janitors</v>
          </cell>
          <cell r="F81">
            <v>101888993802</v>
          </cell>
          <cell r="G81">
            <v>1116153832</v>
          </cell>
          <cell r="H81">
            <v>32944</v>
          </cell>
          <cell r="I81">
            <v>44866</v>
          </cell>
          <cell r="J81">
            <v>10075</v>
          </cell>
          <cell r="K81">
            <v>6717</v>
          </cell>
          <cell r="L81">
            <v>0</v>
          </cell>
          <cell r="M81">
            <v>807</v>
          </cell>
          <cell r="N81">
            <v>17599</v>
          </cell>
          <cell r="O81">
            <v>161</v>
          </cell>
          <cell r="P81">
            <v>23</v>
          </cell>
          <cell r="Q81">
            <v>4</v>
          </cell>
        </row>
        <row r="82">
          <cell r="B82" t="str">
            <v>M095</v>
          </cell>
          <cell r="C82" t="str">
            <v>KHUSHBOO KUMARI</v>
          </cell>
          <cell r="D82" t="str">
            <v>RAM RAJ</v>
          </cell>
          <cell r="E82" t="str">
            <v>Janitors</v>
          </cell>
          <cell r="F82">
            <v>101903671354</v>
          </cell>
          <cell r="G82">
            <v>1116179560</v>
          </cell>
          <cell r="H82" t="str">
            <v>30.Jan.2001</v>
          </cell>
          <cell r="I82" t="str">
            <v>18.12.2022</v>
          </cell>
          <cell r="J82">
            <v>10075</v>
          </cell>
          <cell r="K82">
            <v>6717</v>
          </cell>
          <cell r="L82">
            <v>0</v>
          </cell>
          <cell r="M82">
            <v>807</v>
          </cell>
          <cell r="N82">
            <v>17599</v>
          </cell>
          <cell r="O82">
            <v>161</v>
          </cell>
          <cell r="P82">
            <v>24</v>
          </cell>
          <cell r="Q82">
            <v>4</v>
          </cell>
        </row>
        <row r="83">
          <cell r="B83" t="str">
            <v>M0104</v>
          </cell>
          <cell r="C83" t="str">
            <v>LAXMI</v>
          </cell>
          <cell r="D83" t="str">
            <v>PRITAM</v>
          </cell>
          <cell r="E83" t="str">
            <v>Janitors</v>
          </cell>
          <cell r="H83" t="str">
            <v>22.FEB.1999</v>
          </cell>
          <cell r="I83" t="str">
            <v>11.02.2023</v>
          </cell>
          <cell r="J83">
            <v>10075</v>
          </cell>
          <cell r="K83">
            <v>6717</v>
          </cell>
          <cell r="L83">
            <v>0</v>
          </cell>
          <cell r="M83">
            <v>807</v>
          </cell>
          <cell r="N83">
            <v>17599</v>
          </cell>
          <cell r="O83">
            <v>161</v>
          </cell>
          <cell r="P83">
            <v>15</v>
          </cell>
          <cell r="Q83">
            <v>2</v>
          </cell>
        </row>
        <row r="84">
          <cell r="B84" t="str">
            <v>M0105</v>
          </cell>
          <cell r="C84" t="str">
            <v>GAURAV</v>
          </cell>
          <cell r="D84" t="str">
            <v>RAJU</v>
          </cell>
          <cell r="E84" t="str">
            <v>Janitors</v>
          </cell>
          <cell r="H84" t="str">
            <v>05.MAY.1995</v>
          </cell>
          <cell r="I84" t="str">
            <v>11.02.2023</v>
          </cell>
          <cell r="J84">
            <v>10075</v>
          </cell>
          <cell r="K84">
            <v>6717</v>
          </cell>
          <cell r="L84">
            <v>0</v>
          </cell>
          <cell r="M84">
            <v>807</v>
          </cell>
          <cell r="N84">
            <v>17599</v>
          </cell>
          <cell r="O84">
            <v>161</v>
          </cell>
          <cell r="P84">
            <v>7</v>
          </cell>
          <cell r="Q84">
            <v>1</v>
          </cell>
        </row>
        <row r="85">
          <cell r="B85" t="str">
            <v>M0106</v>
          </cell>
          <cell r="C85" t="str">
            <v>SHIVAM KUMAR</v>
          </cell>
          <cell r="D85" t="str">
            <v>JAWAHAR LAL</v>
          </cell>
          <cell r="E85" t="str">
            <v>Janitors</v>
          </cell>
          <cell r="H85" t="str">
            <v>08.oct.1995</v>
          </cell>
          <cell r="I85" t="str">
            <v>11.02.2023</v>
          </cell>
          <cell r="J85">
            <v>10075</v>
          </cell>
          <cell r="K85">
            <v>6717</v>
          </cell>
          <cell r="L85">
            <v>0</v>
          </cell>
          <cell r="M85">
            <v>807</v>
          </cell>
          <cell r="N85">
            <v>17599</v>
          </cell>
          <cell r="O85">
            <v>161</v>
          </cell>
          <cell r="P85">
            <v>13</v>
          </cell>
          <cell r="Q85">
            <v>1</v>
          </cell>
        </row>
        <row r="86">
          <cell r="B86" t="str">
            <v>M0107</v>
          </cell>
          <cell r="C86" t="str">
            <v>RATNESH KUMAR</v>
          </cell>
          <cell r="D86" t="str">
            <v>NATHUNI BAITHA</v>
          </cell>
          <cell r="E86" t="str">
            <v>Janitors</v>
          </cell>
          <cell r="H86" t="str">
            <v>10.MAR.2004</v>
          </cell>
          <cell r="I86" t="str">
            <v>16.02.2023</v>
          </cell>
          <cell r="J86">
            <v>10075</v>
          </cell>
          <cell r="K86">
            <v>6717</v>
          </cell>
          <cell r="L86">
            <v>0</v>
          </cell>
          <cell r="M86">
            <v>807</v>
          </cell>
          <cell r="N86">
            <v>17599</v>
          </cell>
          <cell r="O86">
            <v>161</v>
          </cell>
          <cell r="P86">
            <v>11</v>
          </cell>
          <cell r="Q86">
            <v>1</v>
          </cell>
        </row>
        <row r="87">
          <cell r="B87" t="str">
            <v>M0108</v>
          </cell>
          <cell r="C87" t="str">
            <v>CHANDA DEVI</v>
          </cell>
          <cell r="D87" t="str">
            <v>DEEPAK RAI</v>
          </cell>
          <cell r="E87" t="str">
            <v>Janitors</v>
          </cell>
          <cell r="H87" t="str">
            <v>02.FEB.1995</v>
          </cell>
          <cell r="I87" t="str">
            <v>17.02.2023</v>
          </cell>
          <cell r="J87">
            <v>10075</v>
          </cell>
          <cell r="K87">
            <v>6717</v>
          </cell>
          <cell r="L87">
            <v>0</v>
          </cell>
          <cell r="M87">
            <v>807</v>
          </cell>
          <cell r="N87">
            <v>17599</v>
          </cell>
          <cell r="O87">
            <v>161</v>
          </cell>
          <cell r="P87">
            <v>11</v>
          </cell>
          <cell r="Q87">
            <v>1</v>
          </cell>
        </row>
        <row r="88">
          <cell r="B88" t="str">
            <v>M0109</v>
          </cell>
          <cell r="C88" t="str">
            <v>MUNNA MANDAL</v>
          </cell>
          <cell r="D88" t="str">
            <v>ANIL MANDAL</v>
          </cell>
          <cell r="E88" t="str">
            <v>Janitors</v>
          </cell>
          <cell r="H88" t="str">
            <v>06.MAR.2001</v>
          </cell>
          <cell r="I88" t="str">
            <v>17.02.2023</v>
          </cell>
          <cell r="J88">
            <v>10075</v>
          </cell>
          <cell r="K88">
            <v>6717</v>
          </cell>
          <cell r="L88">
            <v>0</v>
          </cell>
          <cell r="M88">
            <v>807</v>
          </cell>
          <cell r="N88">
            <v>17599</v>
          </cell>
          <cell r="O88">
            <v>161</v>
          </cell>
          <cell r="P88">
            <v>11</v>
          </cell>
          <cell r="Q88">
            <v>1</v>
          </cell>
        </row>
        <row r="89">
          <cell r="B89" t="str">
            <v>M0110</v>
          </cell>
          <cell r="C89" t="str">
            <v>DIVAKAR SINHA</v>
          </cell>
          <cell r="D89" t="str">
            <v>AVADH BEHARI</v>
          </cell>
          <cell r="E89" t="str">
            <v>Janitors</v>
          </cell>
          <cell r="H89" t="str">
            <v>21.FEB.1984</v>
          </cell>
          <cell r="I89" t="str">
            <v>17.02.2023</v>
          </cell>
          <cell r="J89">
            <v>10075</v>
          </cell>
          <cell r="K89">
            <v>6717</v>
          </cell>
          <cell r="L89">
            <v>0</v>
          </cell>
          <cell r="M89">
            <v>807</v>
          </cell>
          <cell r="N89">
            <v>17599</v>
          </cell>
          <cell r="O89">
            <v>161</v>
          </cell>
          <cell r="P89">
            <v>11</v>
          </cell>
          <cell r="Q89">
            <v>1</v>
          </cell>
        </row>
        <row r="90">
          <cell r="B90" t="str">
            <v>M0111</v>
          </cell>
          <cell r="C90" t="str">
            <v>DEVANANAND KUMAR</v>
          </cell>
          <cell r="D90" t="str">
            <v>KAILASH THAKUR</v>
          </cell>
          <cell r="E90" t="str">
            <v>Janitors</v>
          </cell>
          <cell r="H90" t="str">
            <v>12.APR.1998</v>
          </cell>
          <cell r="I90" t="str">
            <v>18.02.2023</v>
          </cell>
          <cell r="J90">
            <v>10075</v>
          </cell>
          <cell r="K90">
            <v>6717</v>
          </cell>
          <cell r="L90">
            <v>0</v>
          </cell>
          <cell r="M90">
            <v>807</v>
          </cell>
          <cell r="N90">
            <v>17599</v>
          </cell>
          <cell r="O90">
            <v>161</v>
          </cell>
          <cell r="P90">
            <v>10</v>
          </cell>
          <cell r="Q90">
            <v>1</v>
          </cell>
        </row>
        <row r="91">
          <cell r="B91" t="str">
            <v>M0112</v>
          </cell>
          <cell r="C91" t="str">
            <v>KARAN KUMAR</v>
          </cell>
          <cell r="D91" t="str">
            <v>BHARAT SAHNI</v>
          </cell>
          <cell r="E91" t="str">
            <v>Janitors</v>
          </cell>
          <cell r="H91" t="str">
            <v>08.JAN.1996</v>
          </cell>
          <cell r="I91" t="str">
            <v>19.02.2023</v>
          </cell>
          <cell r="J91">
            <v>10075</v>
          </cell>
          <cell r="K91">
            <v>6717</v>
          </cell>
          <cell r="L91">
            <v>0</v>
          </cell>
          <cell r="M91">
            <v>807</v>
          </cell>
          <cell r="N91">
            <v>17599</v>
          </cell>
          <cell r="O91">
            <v>161</v>
          </cell>
          <cell r="P91">
            <v>10</v>
          </cell>
          <cell r="Q91">
            <v>1</v>
          </cell>
        </row>
        <row r="92">
          <cell r="B92" t="str">
            <v>M0113</v>
          </cell>
          <cell r="C92" t="str">
            <v>SOURABH SHARMA</v>
          </cell>
          <cell r="D92" t="str">
            <v>SATISH KUMAR</v>
          </cell>
          <cell r="E92" t="str">
            <v>Janitors</v>
          </cell>
          <cell r="H92" t="str">
            <v>08.AUG.2000</v>
          </cell>
          <cell r="I92" t="str">
            <v>19.02.2023</v>
          </cell>
          <cell r="J92">
            <v>10075</v>
          </cell>
          <cell r="K92">
            <v>6717</v>
          </cell>
          <cell r="L92">
            <v>0</v>
          </cell>
          <cell r="M92">
            <v>807</v>
          </cell>
          <cell r="N92">
            <v>17599</v>
          </cell>
          <cell r="O92">
            <v>161</v>
          </cell>
          <cell r="P92">
            <v>9</v>
          </cell>
          <cell r="Q92">
            <v>1</v>
          </cell>
        </row>
        <row r="93">
          <cell r="B93" t="str">
            <v>M0114</v>
          </cell>
          <cell r="C93" t="str">
            <v>RAGHVENDRA PRATAP SINGH</v>
          </cell>
          <cell r="D93" t="str">
            <v>RUDRA BHAN SINGH</v>
          </cell>
          <cell r="E93" t="str">
            <v>Janitors</v>
          </cell>
          <cell r="H93" t="str">
            <v>01.JAN.2005</v>
          </cell>
          <cell r="I93" t="str">
            <v>19.02.2023</v>
          </cell>
          <cell r="J93">
            <v>10075</v>
          </cell>
          <cell r="K93">
            <v>6717</v>
          </cell>
          <cell r="L93">
            <v>0</v>
          </cell>
          <cell r="M93">
            <v>807</v>
          </cell>
          <cell r="N93">
            <v>17599</v>
          </cell>
          <cell r="O93">
            <v>161</v>
          </cell>
          <cell r="P93">
            <v>10</v>
          </cell>
          <cell r="Q93">
            <v>1</v>
          </cell>
        </row>
        <row r="94">
          <cell r="B94" t="str">
            <v>M0115</v>
          </cell>
          <cell r="C94" t="str">
            <v xml:space="preserve">UMESH </v>
          </cell>
          <cell r="D94" t="str">
            <v xml:space="preserve">HARINATH </v>
          </cell>
          <cell r="E94" t="str">
            <v>Janitors</v>
          </cell>
          <cell r="H94" t="str">
            <v>24.JUL.1991</v>
          </cell>
          <cell r="I94" t="str">
            <v>19.02.2023</v>
          </cell>
          <cell r="J94">
            <v>10075</v>
          </cell>
          <cell r="K94">
            <v>6717</v>
          </cell>
          <cell r="L94">
            <v>0</v>
          </cell>
          <cell r="M94">
            <v>807</v>
          </cell>
          <cell r="N94">
            <v>17599</v>
          </cell>
          <cell r="O94">
            <v>161</v>
          </cell>
          <cell r="P94">
            <v>10</v>
          </cell>
          <cell r="Q94">
            <v>1</v>
          </cell>
        </row>
        <row r="95">
          <cell r="B95" t="str">
            <v>M0116</v>
          </cell>
          <cell r="C95" t="str">
            <v>VIKASH MANDAL</v>
          </cell>
          <cell r="D95" t="str">
            <v>SUDHIR MANDAL</v>
          </cell>
          <cell r="E95" t="str">
            <v>Janitors</v>
          </cell>
          <cell r="H95" t="str">
            <v>27.MAY.1996</v>
          </cell>
          <cell r="I95" t="str">
            <v>21.02.2023</v>
          </cell>
          <cell r="J95">
            <v>10075</v>
          </cell>
          <cell r="K95">
            <v>6717</v>
          </cell>
          <cell r="L95">
            <v>0</v>
          </cell>
          <cell r="M95">
            <v>807</v>
          </cell>
          <cell r="N95">
            <v>17599</v>
          </cell>
          <cell r="O95">
            <v>161</v>
          </cell>
          <cell r="P95">
            <v>7</v>
          </cell>
          <cell r="Q95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G196"/>
  <sheetViews>
    <sheetView tabSelected="1" topLeftCell="AE1" zoomScale="80" zoomScaleNormal="80" workbookViewId="0">
      <selection activeCell="BL14" sqref="BL14"/>
    </sheetView>
  </sheetViews>
  <sheetFormatPr defaultColWidth="4.109375" defaultRowHeight="14.4" x14ac:dyDescent="0.3"/>
  <cols>
    <col min="1" max="1" width="8.33203125" bestFit="1" customWidth="1"/>
    <col min="2" max="2" width="10.5546875" customWidth="1"/>
    <col min="3" max="3" width="24.5546875" customWidth="1"/>
    <col min="4" max="4" width="20.44140625" customWidth="1"/>
    <col min="5" max="5" width="10.44140625" customWidth="1"/>
    <col min="6" max="6" width="7.88671875" customWidth="1"/>
    <col min="7" max="7" width="4" customWidth="1"/>
    <col min="8" max="17" width="4.109375" hidden="1" customWidth="1"/>
    <col min="18" max="18" width="4.109375" style="20" customWidth="1"/>
    <col min="19" max="26" width="4" customWidth="1"/>
    <col min="27" max="27" width="5.5546875" style="60" customWidth="1"/>
    <col min="28" max="38" width="4" customWidth="1"/>
    <col min="39" max="48" width="4.109375" customWidth="1"/>
    <col min="49" max="49" width="7" customWidth="1"/>
    <col min="50" max="63" width="4.109375" customWidth="1"/>
    <col min="64" max="64" width="12.5546875" customWidth="1"/>
    <col min="65" max="65" width="7.77734375" customWidth="1"/>
    <col min="66" max="69" width="7.88671875" customWidth="1"/>
    <col min="70" max="70" width="4.109375" customWidth="1"/>
    <col min="71" max="71" width="7.88671875" customWidth="1"/>
    <col min="72" max="74" width="4.109375" customWidth="1"/>
    <col min="75" max="75" width="7.88671875" customWidth="1"/>
    <col min="76" max="76" width="5.5546875" customWidth="1"/>
    <col min="77" max="77" width="7.88671875" customWidth="1"/>
    <col min="78" max="79" width="4.109375" customWidth="1"/>
    <col min="80" max="80" width="26" bestFit="1" customWidth="1"/>
    <col min="81" max="81" width="7.88671875" customWidth="1"/>
  </cols>
  <sheetData>
    <row r="1" spans="1:82" x14ac:dyDescent="0.3">
      <c r="B1" s="125" t="s">
        <v>314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</row>
    <row r="2" spans="1:82" x14ac:dyDescent="0.3">
      <c r="B2" s="125" t="s">
        <v>315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</row>
    <row r="3" spans="1:82" x14ac:dyDescent="0.3">
      <c r="B3" s="125" t="s">
        <v>319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</row>
    <row r="4" spans="1:82" x14ac:dyDescent="0.3">
      <c r="B4" s="123" t="s">
        <v>316</v>
      </c>
      <c r="C4" s="123"/>
      <c r="D4" s="123"/>
      <c r="E4" s="123">
        <v>28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</row>
    <row r="5" spans="1:82" x14ac:dyDescent="0.3">
      <c r="B5" s="127" t="s">
        <v>317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</row>
    <row r="6" spans="1:82" x14ac:dyDescent="0.3">
      <c r="B6" s="128" t="s">
        <v>318</v>
      </c>
      <c r="C6" s="128"/>
      <c r="D6" s="128"/>
      <c r="E6" s="128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</row>
    <row r="7" spans="1:82" x14ac:dyDescent="0.3">
      <c r="B7" s="128"/>
      <c r="C7" s="128"/>
      <c r="D7" s="128"/>
      <c r="E7" s="128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</row>
    <row r="8" spans="1:82" ht="86.4" customHeight="1" x14ac:dyDescent="0.3">
      <c r="A8" s="1" t="s">
        <v>50</v>
      </c>
      <c r="B8" s="2" t="s">
        <v>47</v>
      </c>
      <c r="C8" s="2" t="s">
        <v>104</v>
      </c>
      <c r="D8" s="71" t="s">
        <v>105</v>
      </c>
      <c r="E8" s="2" t="s">
        <v>49</v>
      </c>
      <c r="F8" s="1" t="s">
        <v>107</v>
      </c>
      <c r="G8" s="1" t="s">
        <v>0</v>
      </c>
      <c r="H8" s="69">
        <v>44948</v>
      </c>
      <c r="I8" s="69">
        <v>44949</v>
      </c>
      <c r="J8" s="69">
        <v>44950</v>
      </c>
      <c r="K8" s="69">
        <v>44951</v>
      </c>
      <c r="L8" s="69">
        <v>44952</v>
      </c>
      <c r="M8" s="69">
        <v>44953</v>
      </c>
      <c r="N8" s="69">
        <v>44954</v>
      </c>
      <c r="O8" s="69">
        <v>44955</v>
      </c>
      <c r="P8" s="69">
        <v>44956</v>
      </c>
      <c r="Q8" s="69">
        <v>44957</v>
      </c>
      <c r="R8" s="69">
        <v>44958</v>
      </c>
      <c r="S8" s="69">
        <v>44959</v>
      </c>
      <c r="T8" s="69">
        <v>44960</v>
      </c>
      <c r="U8" s="69">
        <v>44961</v>
      </c>
      <c r="V8" s="69">
        <v>44962</v>
      </c>
      <c r="W8" s="69">
        <v>44963</v>
      </c>
      <c r="X8" s="69">
        <v>44964</v>
      </c>
      <c r="Y8" s="69">
        <v>44965</v>
      </c>
      <c r="Z8" s="69">
        <v>44966</v>
      </c>
      <c r="AA8" s="69">
        <v>44967</v>
      </c>
      <c r="AB8" s="69">
        <v>44968</v>
      </c>
      <c r="AC8" s="69">
        <v>44969</v>
      </c>
      <c r="AD8" s="69">
        <v>44970</v>
      </c>
      <c r="AE8" s="69">
        <v>44971</v>
      </c>
      <c r="AF8" s="69">
        <v>44972</v>
      </c>
      <c r="AG8" s="69">
        <v>44973</v>
      </c>
      <c r="AH8" s="69">
        <v>44974</v>
      </c>
      <c r="AI8" s="69">
        <v>44975</v>
      </c>
      <c r="AJ8" s="69">
        <v>44976</v>
      </c>
      <c r="AK8" s="69">
        <v>44977</v>
      </c>
      <c r="AL8" s="69">
        <v>44978</v>
      </c>
      <c r="AM8" s="69">
        <v>44979</v>
      </c>
      <c r="AN8" s="69">
        <v>44980</v>
      </c>
      <c r="AO8" s="69">
        <v>44981</v>
      </c>
      <c r="AP8" s="69">
        <v>44982</v>
      </c>
      <c r="AQ8" s="69">
        <v>44983</v>
      </c>
      <c r="AR8" s="69">
        <v>44984</v>
      </c>
      <c r="AS8" s="69">
        <v>44985</v>
      </c>
      <c r="AT8" s="69">
        <v>44986</v>
      </c>
      <c r="AU8" s="69">
        <v>44987</v>
      </c>
      <c r="AV8" s="69"/>
      <c r="AW8" s="3" t="s">
        <v>1</v>
      </c>
      <c r="AX8" s="3" t="s">
        <v>2</v>
      </c>
      <c r="AY8" s="3" t="s">
        <v>3</v>
      </c>
      <c r="AZ8" s="3" t="s">
        <v>4</v>
      </c>
      <c r="BA8" s="3" t="s">
        <v>5</v>
      </c>
      <c r="BB8" s="3" t="s">
        <v>6</v>
      </c>
      <c r="BC8" s="3" t="s">
        <v>7</v>
      </c>
      <c r="BD8" s="3" t="s">
        <v>8</v>
      </c>
      <c r="BE8" s="3" t="s">
        <v>9</v>
      </c>
      <c r="BF8" s="3" t="s">
        <v>10</v>
      </c>
      <c r="BG8" s="3" t="s">
        <v>11</v>
      </c>
      <c r="BH8" s="3" t="s">
        <v>12</v>
      </c>
      <c r="BI8" s="3" t="s">
        <v>13</v>
      </c>
      <c r="BJ8" s="3" t="s">
        <v>77</v>
      </c>
      <c r="BK8" s="3" t="s">
        <v>78</v>
      </c>
      <c r="BL8" s="75" t="s">
        <v>109</v>
      </c>
      <c r="BM8" s="46" t="s">
        <v>108</v>
      </c>
      <c r="BN8" s="47" t="s">
        <v>14</v>
      </c>
      <c r="BO8" s="47" t="s">
        <v>15</v>
      </c>
      <c r="BP8" s="48" t="s">
        <v>16</v>
      </c>
      <c r="BQ8" s="48" t="s">
        <v>86</v>
      </c>
      <c r="BR8" s="1" t="s">
        <v>17</v>
      </c>
      <c r="BS8" s="5" t="s">
        <v>18</v>
      </c>
      <c r="BT8" s="5" t="s">
        <v>19</v>
      </c>
      <c r="BU8" s="6" t="s">
        <v>20</v>
      </c>
      <c r="BV8" s="6" t="s">
        <v>21</v>
      </c>
      <c r="BW8" s="6" t="s">
        <v>22</v>
      </c>
      <c r="BX8" s="5" t="s">
        <v>23</v>
      </c>
      <c r="BY8" s="5" t="s">
        <v>19</v>
      </c>
      <c r="BZ8" s="36" t="s">
        <v>52</v>
      </c>
      <c r="CA8" s="36" t="s">
        <v>54</v>
      </c>
      <c r="CB8" s="36" t="s">
        <v>252</v>
      </c>
    </row>
    <row r="9" spans="1:82" x14ac:dyDescent="0.3">
      <c r="A9" s="7"/>
      <c r="B9" s="8"/>
      <c r="C9" s="8"/>
      <c r="D9" s="8"/>
      <c r="E9" s="8"/>
      <c r="F9" s="9"/>
      <c r="G9" s="10"/>
      <c r="H9" s="95" t="s">
        <v>80</v>
      </c>
      <c r="I9" s="95" t="s">
        <v>79</v>
      </c>
      <c r="J9" s="95" t="s">
        <v>81</v>
      </c>
      <c r="K9" s="95" t="s">
        <v>84</v>
      </c>
      <c r="L9" s="95" t="s">
        <v>83</v>
      </c>
      <c r="M9" s="95" t="s">
        <v>85</v>
      </c>
      <c r="N9" s="95" t="s">
        <v>82</v>
      </c>
      <c r="O9" s="95" t="s">
        <v>80</v>
      </c>
      <c r="P9" s="95" t="s">
        <v>79</v>
      </c>
      <c r="Q9" s="95" t="s">
        <v>81</v>
      </c>
      <c r="R9" s="95" t="s">
        <v>84</v>
      </c>
      <c r="S9" s="95" t="s">
        <v>83</v>
      </c>
      <c r="T9" s="95" t="s">
        <v>85</v>
      </c>
      <c r="U9" s="95" t="s">
        <v>82</v>
      </c>
      <c r="V9" s="95" t="s">
        <v>80</v>
      </c>
      <c r="W9" s="95" t="s">
        <v>79</v>
      </c>
      <c r="X9" s="95" t="s">
        <v>81</v>
      </c>
      <c r="Y9" s="95" t="s">
        <v>84</v>
      </c>
      <c r="Z9" s="95" t="s">
        <v>83</v>
      </c>
      <c r="AA9" s="95" t="s">
        <v>85</v>
      </c>
      <c r="AB9" s="95" t="s">
        <v>82</v>
      </c>
      <c r="AC9" s="95" t="s">
        <v>80</v>
      </c>
      <c r="AD9" s="95" t="s">
        <v>79</v>
      </c>
      <c r="AE9" s="95" t="s">
        <v>81</v>
      </c>
      <c r="AF9" s="95" t="s">
        <v>84</v>
      </c>
      <c r="AG9" s="95" t="s">
        <v>83</v>
      </c>
      <c r="AH9" s="95" t="s">
        <v>85</v>
      </c>
      <c r="AI9" s="95" t="s">
        <v>82</v>
      </c>
      <c r="AJ9" s="95" t="s">
        <v>80</v>
      </c>
      <c r="AK9" s="95" t="s">
        <v>79</v>
      </c>
      <c r="AL9" s="95" t="s">
        <v>81</v>
      </c>
      <c r="AM9" s="95" t="s">
        <v>84</v>
      </c>
      <c r="AN9" s="95" t="s">
        <v>83</v>
      </c>
      <c r="AO9" s="95" t="s">
        <v>85</v>
      </c>
      <c r="AP9" s="95" t="s">
        <v>82</v>
      </c>
      <c r="AQ9" s="95" t="s">
        <v>80</v>
      </c>
      <c r="AR9" s="95" t="s">
        <v>79</v>
      </c>
      <c r="AS9" s="95" t="s">
        <v>81</v>
      </c>
      <c r="AT9" s="95"/>
      <c r="AU9" s="95"/>
      <c r="AV9" s="95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 t="s">
        <v>24</v>
      </c>
      <c r="BI9" s="11"/>
      <c r="BJ9" s="45">
        <f>SUM(BJ10:BJ100)</f>
        <v>0</v>
      </c>
      <c r="BK9" s="45">
        <f>SUM(BK10:BK100)</f>
        <v>0</v>
      </c>
      <c r="BL9" s="12">
        <f>SUM(BL10:BL100)</f>
        <v>1775</v>
      </c>
      <c r="BM9" s="4">
        <f>SUM(BM10:BM100)</f>
        <v>290</v>
      </c>
      <c r="BN9" s="12">
        <f>SUM(BN10:BN100)</f>
        <v>2065</v>
      </c>
      <c r="BO9" s="12">
        <f>SUM(BO10:BO100)</f>
        <v>27</v>
      </c>
      <c r="BP9" s="12">
        <f>SUM(BP10:BP100)</f>
        <v>0</v>
      </c>
      <c r="BQ9" s="12">
        <f>SUM(BQ10:BQ100)</f>
        <v>0</v>
      </c>
      <c r="BR9" s="4"/>
      <c r="BS9" s="4"/>
      <c r="BT9" s="4"/>
      <c r="BU9" s="4"/>
      <c r="BV9" s="4"/>
      <c r="BW9" s="4"/>
      <c r="BX9" s="4"/>
      <c r="BY9" s="4"/>
    </row>
    <row r="10" spans="1:82" ht="15.6" x14ac:dyDescent="0.3">
      <c r="A10" s="8">
        <v>1</v>
      </c>
      <c r="B10" s="76" t="s">
        <v>110</v>
      </c>
      <c r="C10" s="77" t="s">
        <v>34</v>
      </c>
      <c r="D10" s="73"/>
      <c r="E10" s="20" t="s">
        <v>111</v>
      </c>
      <c r="F10" s="72"/>
      <c r="G10" s="13"/>
      <c r="H10" s="20" t="s">
        <v>27</v>
      </c>
      <c r="I10" s="20" t="s">
        <v>27</v>
      </c>
      <c r="J10" s="20" t="s">
        <v>25</v>
      </c>
      <c r="K10" s="20" t="s">
        <v>25</v>
      </c>
      <c r="L10" s="20" t="s">
        <v>24</v>
      </c>
      <c r="M10" s="20" t="s">
        <v>27</v>
      </c>
      <c r="N10" s="20" t="s">
        <v>25</v>
      </c>
      <c r="O10" s="20" t="s">
        <v>25</v>
      </c>
      <c r="P10" s="20" t="s">
        <v>27</v>
      </c>
      <c r="Q10" s="20" t="s">
        <v>25</v>
      </c>
      <c r="R10" s="20" t="s">
        <v>25</v>
      </c>
      <c r="S10" s="105" t="s">
        <v>24</v>
      </c>
      <c r="T10" s="95" t="s">
        <v>27</v>
      </c>
      <c r="U10" s="95" t="s">
        <v>26</v>
      </c>
      <c r="V10" s="95" t="s">
        <v>27</v>
      </c>
      <c r="W10" s="95" t="s">
        <v>27</v>
      </c>
      <c r="X10" s="95" t="s">
        <v>27</v>
      </c>
      <c r="Y10" s="95" t="s">
        <v>27</v>
      </c>
      <c r="Z10" s="95" t="s">
        <v>24</v>
      </c>
      <c r="AA10" s="95" t="s">
        <v>28</v>
      </c>
      <c r="AB10" s="95" t="s">
        <v>28</v>
      </c>
      <c r="AC10" s="95" t="s">
        <v>28</v>
      </c>
      <c r="AD10" s="95" t="s">
        <v>28</v>
      </c>
      <c r="AE10" s="95" t="s">
        <v>28</v>
      </c>
      <c r="AF10" s="95" t="s">
        <v>28</v>
      </c>
      <c r="AG10" s="95" t="s">
        <v>24</v>
      </c>
      <c r="AH10" s="95" t="s">
        <v>28</v>
      </c>
      <c r="AI10" s="95" t="s">
        <v>28</v>
      </c>
      <c r="AJ10" s="95" t="s">
        <v>28</v>
      </c>
      <c r="AK10" s="95" t="s">
        <v>28</v>
      </c>
      <c r="AL10" s="20" t="s">
        <v>28</v>
      </c>
      <c r="AM10" s="20" t="s">
        <v>28</v>
      </c>
      <c r="AN10" s="20" t="s">
        <v>24</v>
      </c>
      <c r="AO10" s="20" t="s">
        <v>27</v>
      </c>
      <c r="AP10" s="20" t="s">
        <v>27</v>
      </c>
      <c r="AQ10" s="20" t="s">
        <v>27</v>
      </c>
      <c r="AR10" s="20" t="s">
        <v>27</v>
      </c>
      <c r="AS10" s="20" t="s">
        <v>27</v>
      </c>
      <c r="AT10" s="20"/>
      <c r="AU10" s="20"/>
      <c r="AV10" s="20"/>
      <c r="AW10" s="96">
        <f>COUNTIF(R10:AV10,"M")</f>
        <v>1</v>
      </c>
      <c r="AX10" s="8">
        <f>COUNTIF(R10:AV10,"E")</f>
        <v>10</v>
      </c>
      <c r="AY10" s="8">
        <f>COUNTIF(R10:AV10,"N")</f>
        <v>12</v>
      </c>
      <c r="AZ10" s="8">
        <f>COUNTIF(R10:AK10,"G")</f>
        <v>0</v>
      </c>
      <c r="BA10" s="8">
        <f>COUNTIF(R10:AK10,"C/O")*1</f>
        <v>0</v>
      </c>
      <c r="BB10" s="8">
        <f>COUNTIF(R10:AV10,"M+E")*1</f>
        <v>0</v>
      </c>
      <c r="BC10" s="8">
        <f>COUNTIF(R10:AV10,"M+N")*1</f>
        <v>0</v>
      </c>
      <c r="BD10" s="8">
        <f>COUNTIF(R10:AV10,"E+N")*1</f>
        <v>0</v>
      </c>
      <c r="BE10" s="8">
        <f t="shared" ref="BE10" si="0">COUNTIF(H10:AK10,"N+M")*1</f>
        <v>0</v>
      </c>
      <c r="BF10" s="14">
        <f>COUNTIF(R10:AK10,"P/O")+COUNTIF(R10:AK10,"M/O")+COUNTIF(R10:AK10,"E/O")+COUNTIF(R10:AK10,"N/O")+COUNTIF(R10:AK10,"G/O")</f>
        <v>0</v>
      </c>
      <c r="BG10" s="14">
        <f>COUNTIF(R10:AK10,"DD/O")*2</f>
        <v>0</v>
      </c>
      <c r="BH10" s="8">
        <f>COUNTIF(R10:AV10,"O")</f>
        <v>4</v>
      </c>
      <c r="BI10" s="8">
        <f>COUNTIF(R10:AK10,"A")</f>
        <v>1</v>
      </c>
      <c r="BJ10" s="14">
        <f>COUNTIF(R10:AK10,"P/GH")+COUNTIF(R10:AK10,"M/GH")+COUNTIF(R10:AK10,"E/GH")+COUNTIF(R10:AK10,"N/GH")+COUNTIF(R10:AK10,"G/GH")</f>
        <v>0</v>
      </c>
      <c r="BK10" s="8">
        <f>COUNTIF(R10:AK10,"GH")*1</f>
        <v>0</v>
      </c>
      <c r="BL10" s="15">
        <f>SUM(AW10:BE10)+BJ10</f>
        <v>23</v>
      </c>
      <c r="BM10" s="18">
        <f>BN10-BL10</f>
        <v>4</v>
      </c>
      <c r="BN10" s="16">
        <f>BL10+BF10+BG10+BH10</f>
        <v>27</v>
      </c>
      <c r="BO10" s="16">
        <f>BB10+BC10+BD10+BE10+BF10</f>
        <v>0</v>
      </c>
      <c r="BP10" s="16">
        <f t="shared" ref="BP10:BP68" si="1">BG10</f>
        <v>0</v>
      </c>
      <c r="BQ10" s="16">
        <f>BK10+BJ10</f>
        <v>0</v>
      </c>
      <c r="BR10" s="17"/>
      <c r="BS10" s="17"/>
      <c r="BT10" s="18">
        <f>BS10-BN10</f>
        <v>-27</v>
      </c>
      <c r="BU10" s="4"/>
      <c r="BV10" s="4">
        <f>(BO10+BP10*2)*8</f>
        <v>0</v>
      </c>
      <c r="BW10" s="4">
        <f>BV10*BU10</f>
        <v>0</v>
      </c>
      <c r="BX10" s="4"/>
      <c r="BY10" s="4">
        <f>BX10-BW10</f>
        <v>0</v>
      </c>
      <c r="CB10" s="70">
        <f>(BL10/6)-BM10</f>
        <v>-0.16666666666666652</v>
      </c>
      <c r="CC10">
        <f>VLOOKUP(B10,[1]HK!$B$11:$Q$95,16,0)</f>
        <v>4</v>
      </c>
      <c r="CD10" s="35">
        <f>CC10-BM10</f>
        <v>0</v>
      </c>
    </row>
    <row r="11" spans="1:82" ht="15.6" x14ac:dyDescent="0.3">
      <c r="A11" s="8">
        <v>2</v>
      </c>
      <c r="B11" s="76" t="s">
        <v>112</v>
      </c>
      <c r="C11" s="78" t="s">
        <v>113</v>
      </c>
      <c r="D11" s="73"/>
      <c r="E11" s="20" t="s">
        <v>111</v>
      </c>
      <c r="F11" s="72"/>
      <c r="G11" s="13"/>
      <c r="H11" s="20" t="s">
        <v>25</v>
      </c>
      <c r="I11" s="20" t="s">
        <v>28</v>
      </c>
      <c r="J11" s="20" t="s">
        <v>28</v>
      </c>
      <c r="K11" s="20" t="s">
        <v>28</v>
      </c>
      <c r="L11" s="20" t="s">
        <v>28</v>
      </c>
      <c r="M11" s="20" t="s">
        <v>24</v>
      </c>
      <c r="N11" s="20" t="s">
        <v>25</v>
      </c>
      <c r="O11" s="20" t="s">
        <v>25</v>
      </c>
      <c r="P11" s="20" t="s">
        <v>25</v>
      </c>
      <c r="Q11" s="20" t="s">
        <v>25</v>
      </c>
      <c r="R11" s="20" t="s">
        <v>25</v>
      </c>
      <c r="S11" s="106" t="s">
        <v>25</v>
      </c>
      <c r="T11" s="104" t="s">
        <v>24</v>
      </c>
      <c r="U11" s="104" t="s">
        <v>25</v>
      </c>
      <c r="V11" s="104" t="s">
        <v>25</v>
      </c>
      <c r="W11" s="104" t="s">
        <v>25</v>
      </c>
      <c r="X11" s="104" t="s">
        <v>25</v>
      </c>
      <c r="Y11" s="104" t="s">
        <v>25</v>
      </c>
      <c r="Z11" s="104" t="s">
        <v>26</v>
      </c>
      <c r="AA11" s="104" t="s">
        <v>24</v>
      </c>
      <c r="AB11" s="104" t="s">
        <v>25</v>
      </c>
      <c r="AC11" s="104" t="s">
        <v>29</v>
      </c>
      <c r="AD11" s="104" t="s">
        <v>25</v>
      </c>
      <c r="AE11" s="104" t="s">
        <v>25</v>
      </c>
      <c r="AF11" s="104" t="s">
        <v>25</v>
      </c>
      <c r="AG11" s="104" t="s">
        <v>25</v>
      </c>
      <c r="AH11" s="95" t="s">
        <v>24</v>
      </c>
      <c r="AI11" s="95" t="s">
        <v>25</v>
      </c>
      <c r="AJ11" s="95" t="s">
        <v>25</v>
      </c>
      <c r="AK11" s="95" t="s">
        <v>25</v>
      </c>
      <c r="AL11" s="20" t="s">
        <v>25</v>
      </c>
      <c r="AM11" s="20" t="s">
        <v>25</v>
      </c>
      <c r="AN11" s="20" t="s">
        <v>25</v>
      </c>
      <c r="AO11" s="20" t="s">
        <v>24</v>
      </c>
      <c r="AP11" s="20" t="s">
        <v>25</v>
      </c>
      <c r="AQ11" s="20" t="s">
        <v>25</v>
      </c>
      <c r="AR11" s="20" t="s">
        <v>25</v>
      </c>
      <c r="AS11" s="20" t="s">
        <v>25</v>
      </c>
      <c r="AT11" s="20"/>
      <c r="AU11" s="20"/>
      <c r="AV11" s="20"/>
      <c r="AW11" s="96">
        <f t="shared" ref="AW11:AW71" si="2">COUNTIF(R11:AV11,"M")</f>
        <v>22</v>
      </c>
      <c r="AX11" s="8">
        <f t="shared" ref="AX11:AX71" si="3">COUNTIF(R11:AV11,"E")</f>
        <v>0</v>
      </c>
      <c r="AY11" s="8">
        <f t="shared" ref="AY11:AY71" si="4">COUNTIF(R11:AV11,"N")</f>
        <v>0</v>
      </c>
      <c r="AZ11" s="8">
        <f t="shared" ref="AZ11:AZ71" si="5">COUNTIF(R11:AK11,"G")</f>
        <v>0</v>
      </c>
      <c r="BA11" s="8">
        <f t="shared" ref="BA11:BA71" si="6">COUNTIF(R11:AK11,"C/O")*1</f>
        <v>0</v>
      </c>
      <c r="BB11" s="8">
        <f t="shared" ref="BB11:BB71" si="7">COUNTIF(R11:AV11,"M+E")*1</f>
        <v>1</v>
      </c>
      <c r="BC11" s="8">
        <f t="shared" ref="BC11:BC71" si="8">COUNTIF(R11:AV11,"M+N")*1</f>
        <v>0</v>
      </c>
      <c r="BD11" s="8">
        <f t="shared" ref="BD11:BD71" si="9">COUNTIF(R11:AV11,"E+N")*1</f>
        <v>0</v>
      </c>
      <c r="BE11" s="8">
        <f t="shared" ref="BE11:BE71" si="10">COUNTIF(H11:AK11,"N+M")*1</f>
        <v>0</v>
      </c>
      <c r="BF11" s="14">
        <f t="shared" ref="BF11:BF71" si="11">COUNTIF(R11:AK11,"P/O")+COUNTIF(R11:AK11,"M/O")+COUNTIF(R11:AK11,"E/O")+COUNTIF(R11:AK11,"N/O")+COUNTIF(R11:AK11,"G/O")</f>
        <v>0</v>
      </c>
      <c r="BG11" s="14">
        <f t="shared" ref="BG11:BG71" si="12">COUNTIF(R11:AK11,"DD/O")*2</f>
        <v>0</v>
      </c>
      <c r="BH11" s="8">
        <f t="shared" ref="BH11:BH71" si="13">COUNTIF(R11:AV11,"O")</f>
        <v>4</v>
      </c>
      <c r="BI11" s="8">
        <f t="shared" ref="BI11:BI71" si="14">COUNTIF(R11:AK11,"A")</f>
        <v>1</v>
      </c>
      <c r="BJ11" s="14">
        <f t="shared" ref="BJ11:BJ71" si="15">COUNTIF(R11:AK11,"P/GH")+COUNTIF(R11:AK11,"M/GH")+COUNTIF(R11:AK11,"E/GH")+COUNTIF(R11:AK11,"N/GH")+COUNTIF(R11:AK11,"G/GH")</f>
        <v>0</v>
      </c>
      <c r="BK11" s="8">
        <f t="shared" ref="BK11:BK71" si="16">COUNTIF(R11:AK11,"GH")*1</f>
        <v>0</v>
      </c>
      <c r="BL11" s="15">
        <f t="shared" ref="BL11:BL67" si="17">SUM(AW11:BE11)+BJ11</f>
        <v>23</v>
      </c>
      <c r="BM11" s="18">
        <f t="shared" ref="BM11:BM71" si="18">BN11-BL11</f>
        <v>4</v>
      </c>
      <c r="BN11" s="16">
        <f t="shared" ref="BN11:BN68" si="19">BL11+BF11+BG11+BH11</f>
        <v>27</v>
      </c>
      <c r="BO11" s="16">
        <f t="shared" ref="BO11:BO68" si="20">BB11+BC11+BD11+BE11+BF11</f>
        <v>1</v>
      </c>
      <c r="BP11" s="16">
        <f t="shared" si="1"/>
        <v>0</v>
      </c>
      <c r="BQ11" s="16">
        <f t="shared" ref="BQ11:BQ68" si="21">BK11+BJ11</f>
        <v>0</v>
      </c>
      <c r="BR11" s="17"/>
      <c r="BS11" s="17"/>
      <c r="BT11" s="18">
        <f t="shared" ref="BT11:BT68" si="22">BS11-BN11</f>
        <v>-27</v>
      </c>
      <c r="BU11" s="4"/>
      <c r="BV11" s="4">
        <f t="shared" ref="BV11:BV68" si="23">(BO11+BP11*2)*8</f>
        <v>8</v>
      </c>
      <c r="BW11" s="4">
        <f t="shared" ref="BW11:BW68" si="24">BV11*BU11</f>
        <v>0</v>
      </c>
      <c r="BX11" s="4"/>
      <c r="BY11" s="4">
        <f t="shared" ref="BY11:BY68" si="25">BX11-BW11</f>
        <v>0</v>
      </c>
      <c r="CB11" s="70">
        <f t="shared" ref="CB11:CB71" si="26">(BL11/6)-BM11</f>
        <v>-0.16666666666666652</v>
      </c>
      <c r="CC11">
        <f>VLOOKUP(B11,[1]HK!$B$11:$Q$95,16,0)</f>
        <v>4</v>
      </c>
      <c r="CD11" s="35">
        <f t="shared" ref="CD11:CD71" si="27">CC11-BM11</f>
        <v>0</v>
      </c>
    </row>
    <row r="12" spans="1:82" ht="15.6" x14ac:dyDescent="0.3">
      <c r="A12" s="8">
        <v>3</v>
      </c>
      <c r="B12" s="76" t="s">
        <v>114</v>
      </c>
      <c r="C12" s="79" t="s">
        <v>115</v>
      </c>
      <c r="D12" s="73"/>
      <c r="E12" s="20" t="s">
        <v>111</v>
      </c>
      <c r="F12" s="72"/>
      <c r="G12" s="19"/>
      <c r="H12" s="20" t="s">
        <v>25</v>
      </c>
      <c r="I12" s="20" t="s">
        <v>28</v>
      </c>
      <c r="J12" s="20" t="s">
        <v>28</v>
      </c>
      <c r="K12" s="20" t="s">
        <v>28</v>
      </c>
      <c r="L12" s="20" t="s">
        <v>28</v>
      </c>
      <c r="M12" s="20" t="s">
        <v>28</v>
      </c>
      <c r="N12" s="20" t="s">
        <v>24</v>
      </c>
      <c r="O12" s="20" t="s">
        <v>26</v>
      </c>
      <c r="P12" s="20" t="s">
        <v>28</v>
      </c>
      <c r="Q12" s="20" t="s">
        <v>28</v>
      </c>
      <c r="R12" s="20" t="s">
        <v>27</v>
      </c>
      <c r="S12" s="106" t="s">
        <v>27</v>
      </c>
      <c r="T12" s="104" t="s">
        <v>28</v>
      </c>
      <c r="U12" s="104" t="s">
        <v>24</v>
      </c>
      <c r="V12" s="104" t="s">
        <v>27</v>
      </c>
      <c r="W12" s="104" t="s">
        <v>27</v>
      </c>
      <c r="X12" s="104" t="s">
        <v>27</v>
      </c>
      <c r="Y12" s="104" t="s">
        <v>27</v>
      </c>
      <c r="Z12" s="104" t="s">
        <v>27</v>
      </c>
      <c r="AA12" s="104" t="s">
        <v>27</v>
      </c>
      <c r="AB12" s="104" t="s">
        <v>24</v>
      </c>
      <c r="AC12" s="104" t="s">
        <v>25</v>
      </c>
      <c r="AD12" s="104" t="s">
        <v>25</v>
      </c>
      <c r="AE12" s="104" t="s">
        <v>25</v>
      </c>
      <c r="AF12" s="104" t="s">
        <v>27</v>
      </c>
      <c r="AG12" s="104" t="s">
        <v>28</v>
      </c>
      <c r="AH12" s="95" t="s">
        <v>27</v>
      </c>
      <c r="AI12" s="95" t="s">
        <v>24</v>
      </c>
      <c r="AJ12" s="95" t="s">
        <v>28</v>
      </c>
      <c r="AK12" s="95" t="s">
        <v>28</v>
      </c>
      <c r="AL12" s="20" t="s">
        <v>28</v>
      </c>
      <c r="AM12" s="20" t="s">
        <v>28</v>
      </c>
      <c r="AN12" s="20" t="s">
        <v>28</v>
      </c>
      <c r="AO12" s="20" t="s">
        <v>28</v>
      </c>
      <c r="AP12" s="20" t="s">
        <v>24</v>
      </c>
      <c r="AQ12" s="20" t="s">
        <v>25</v>
      </c>
      <c r="AR12" s="20" t="s">
        <v>25</v>
      </c>
      <c r="AS12" s="20" t="s">
        <v>25</v>
      </c>
      <c r="AT12" s="20"/>
      <c r="AU12" s="20"/>
      <c r="AV12" s="20"/>
      <c r="AW12" s="96">
        <f t="shared" si="2"/>
        <v>6</v>
      </c>
      <c r="AX12" s="8">
        <f t="shared" si="3"/>
        <v>10</v>
      </c>
      <c r="AY12" s="8">
        <f t="shared" si="4"/>
        <v>8</v>
      </c>
      <c r="AZ12" s="8">
        <f t="shared" si="5"/>
        <v>0</v>
      </c>
      <c r="BA12" s="8">
        <f t="shared" si="6"/>
        <v>0</v>
      </c>
      <c r="BB12" s="8">
        <f t="shared" si="7"/>
        <v>0</v>
      </c>
      <c r="BC12" s="8">
        <f t="shared" si="8"/>
        <v>0</v>
      </c>
      <c r="BD12" s="8">
        <f t="shared" si="9"/>
        <v>0</v>
      </c>
      <c r="BE12" s="8">
        <f t="shared" si="10"/>
        <v>0</v>
      </c>
      <c r="BF12" s="14">
        <f t="shared" si="11"/>
        <v>0</v>
      </c>
      <c r="BG12" s="14">
        <f t="shared" si="12"/>
        <v>0</v>
      </c>
      <c r="BH12" s="8">
        <f t="shared" si="13"/>
        <v>4</v>
      </c>
      <c r="BI12" s="8">
        <f t="shared" si="14"/>
        <v>0</v>
      </c>
      <c r="BJ12" s="14">
        <f t="shared" si="15"/>
        <v>0</v>
      </c>
      <c r="BK12" s="8">
        <f t="shared" si="16"/>
        <v>0</v>
      </c>
      <c r="BL12" s="15">
        <f t="shared" si="17"/>
        <v>24</v>
      </c>
      <c r="BM12" s="18">
        <f t="shared" si="18"/>
        <v>4</v>
      </c>
      <c r="BN12" s="16">
        <f t="shared" si="19"/>
        <v>28</v>
      </c>
      <c r="BO12" s="16">
        <f t="shared" si="20"/>
        <v>0</v>
      </c>
      <c r="BP12" s="16">
        <f t="shared" si="1"/>
        <v>0</v>
      </c>
      <c r="BQ12" s="16">
        <f t="shared" si="21"/>
        <v>0</v>
      </c>
      <c r="BR12" s="17"/>
      <c r="BS12" s="17"/>
      <c r="BT12" s="18">
        <f t="shared" si="22"/>
        <v>-28</v>
      </c>
      <c r="BU12" s="4"/>
      <c r="BV12" s="4">
        <f t="shared" si="23"/>
        <v>0</v>
      </c>
      <c r="BW12" s="4">
        <f t="shared" si="24"/>
        <v>0</v>
      </c>
      <c r="BX12" s="4"/>
      <c r="BY12" s="4">
        <f t="shared" si="25"/>
        <v>0</v>
      </c>
      <c r="CB12" s="70">
        <f t="shared" si="26"/>
        <v>0</v>
      </c>
      <c r="CC12">
        <f>VLOOKUP(B12,[1]HK!$B$11:$Q$95,16,0)</f>
        <v>4</v>
      </c>
      <c r="CD12" s="35">
        <f t="shared" si="27"/>
        <v>0</v>
      </c>
    </row>
    <row r="13" spans="1:82" ht="15.6" x14ac:dyDescent="0.3">
      <c r="A13" s="8">
        <v>4</v>
      </c>
      <c r="B13" s="76" t="s">
        <v>116</v>
      </c>
      <c r="C13" s="79" t="s">
        <v>117</v>
      </c>
      <c r="D13" s="73"/>
      <c r="E13" s="20" t="s">
        <v>111</v>
      </c>
      <c r="F13" s="72"/>
      <c r="G13" s="8"/>
      <c r="H13" s="20" t="s">
        <v>26</v>
      </c>
      <c r="I13" s="20" t="s">
        <v>26</v>
      </c>
      <c r="J13" s="20" t="s">
        <v>25</v>
      </c>
      <c r="K13" s="20" t="s">
        <v>25</v>
      </c>
      <c r="L13" s="20" t="s">
        <v>25</v>
      </c>
      <c r="M13" s="20" t="s">
        <v>25</v>
      </c>
      <c r="N13" s="20" t="s">
        <v>25</v>
      </c>
      <c r="O13" s="20" t="s">
        <v>24</v>
      </c>
      <c r="P13" s="20" t="s">
        <v>25</v>
      </c>
      <c r="Q13" s="20" t="s">
        <v>25</v>
      </c>
      <c r="R13" s="43" t="s">
        <v>25</v>
      </c>
      <c r="S13" s="97" t="s">
        <v>25</v>
      </c>
      <c r="T13" s="104" t="s">
        <v>25</v>
      </c>
      <c r="U13" s="104" t="s">
        <v>25</v>
      </c>
      <c r="V13" s="104" t="s">
        <v>24</v>
      </c>
      <c r="W13" s="104" t="s">
        <v>25</v>
      </c>
      <c r="X13" s="104" t="s">
        <v>25</v>
      </c>
      <c r="Y13" s="104" t="s">
        <v>25</v>
      </c>
      <c r="Z13" s="104" t="s">
        <v>25</v>
      </c>
      <c r="AA13" s="104" t="s">
        <v>25</v>
      </c>
      <c r="AB13" s="104" t="s">
        <v>25</v>
      </c>
      <c r="AC13" s="104" t="s">
        <v>24</v>
      </c>
      <c r="AD13" s="104" t="s">
        <v>25</v>
      </c>
      <c r="AE13" s="104" t="s">
        <v>25</v>
      </c>
      <c r="AF13" s="104" t="s">
        <v>25</v>
      </c>
      <c r="AG13" s="104" t="s">
        <v>25</v>
      </c>
      <c r="AH13" s="95" t="s">
        <v>25</v>
      </c>
      <c r="AI13" s="95" t="s">
        <v>25</v>
      </c>
      <c r="AJ13" s="95" t="s">
        <v>24</v>
      </c>
      <c r="AK13" s="95" t="s">
        <v>25</v>
      </c>
      <c r="AL13" s="20" t="s">
        <v>25</v>
      </c>
      <c r="AM13" s="20" t="s">
        <v>25</v>
      </c>
      <c r="AN13" s="20" t="s">
        <v>25</v>
      </c>
      <c r="AO13" s="20" t="s">
        <v>25</v>
      </c>
      <c r="AP13" s="20" t="s">
        <v>25</v>
      </c>
      <c r="AQ13" s="20" t="s">
        <v>24</v>
      </c>
      <c r="AR13" s="20" t="s">
        <v>25</v>
      </c>
      <c r="AS13" s="20" t="s">
        <v>25</v>
      </c>
      <c r="AT13" s="20"/>
      <c r="AU13" s="20"/>
      <c r="AV13" s="20"/>
      <c r="AW13" s="96">
        <f t="shared" si="2"/>
        <v>24</v>
      </c>
      <c r="AX13" s="8">
        <f t="shared" si="3"/>
        <v>0</v>
      </c>
      <c r="AY13" s="8">
        <f t="shared" si="4"/>
        <v>0</v>
      </c>
      <c r="AZ13" s="8">
        <f t="shared" si="5"/>
        <v>0</v>
      </c>
      <c r="BA13" s="8">
        <f t="shared" si="6"/>
        <v>0</v>
      </c>
      <c r="BB13" s="8">
        <f t="shared" si="7"/>
        <v>0</v>
      </c>
      <c r="BC13" s="8">
        <f t="shared" si="8"/>
        <v>0</v>
      </c>
      <c r="BD13" s="8">
        <f t="shared" si="9"/>
        <v>0</v>
      </c>
      <c r="BE13" s="8">
        <f t="shared" si="10"/>
        <v>0</v>
      </c>
      <c r="BF13" s="14">
        <f t="shared" si="11"/>
        <v>0</v>
      </c>
      <c r="BG13" s="14">
        <f t="shared" si="12"/>
        <v>0</v>
      </c>
      <c r="BH13" s="8">
        <f t="shared" si="13"/>
        <v>4</v>
      </c>
      <c r="BI13" s="8">
        <f t="shared" si="14"/>
        <v>0</v>
      </c>
      <c r="BJ13" s="14">
        <f t="shared" si="15"/>
        <v>0</v>
      </c>
      <c r="BK13" s="8">
        <f t="shared" si="16"/>
        <v>0</v>
      </c>
      <c r="BL13" s="15">
        <f t="shared" si="17"/>
        <v>24</v>
      </c>
      <c r="BM13" s="18">
        <f t="shared" si="18"/>
        <v>4</v>
      </c>
      <c r="BN13" s="16">
        <f t="shared" si="19"/>
        <v>28</v>
      </c>
      <c r="BO13" s="16">
        <f t="shared" si="20"/>
        <v>0</v>
      </c>
      <c r="BP13" s="16">
        <f t="shared" si="1"/>
        <v>0</v>
      </c>
      <c r="BQ13" s="16">
        <f t="shared" si="21"/>
        <v>0</v>
      </c>
      <c r="BR13" s="17"/>
      <c r="BS13" s="17"/>
      <c r="BT13" s="18">
        <f t="shared" si="22"/>
        <v>-28</v>
      </c>
      <c r="BU13" s="4"/>
      <c r="BV13" s="4">
        <f t="shared" si="23"/>
        <v>0</v>
      </c>
      <c r="BW13" s="4">
        <f t="shared" si="24"/>
        <v>0</v>
      </c>
      <c r="BX13" s="4"/>
      <c r="BY13" s="4">
        <f t="shared" si="25"/>
        <v>0</v>
      </c>
      <c r="CB13" s="70">
        <f t="shared" si="26"/>
        <v>0</v>
      </c>
      <c r="CC13">
        <f>VLOOKUP(B13,[1]HK!$B$11:$Q$95,16,0)</f>
        <v>4</v>
      </c>
      <c r="CD13" s="35">
        <f t="shared" si="27"/>
        <v>0</v>
      </c>
    </row>
    <row r="14" spans="1:82" ht="15.6" x14ac:dyDescent="0.3">
      <c r="A14" s="8">
        <v>5</v>
      </c>
      <c r="B14" s="76" t="s">
        <v>118</v>
      </c>
      <c r="C14" s="79" t="s">
        <v>119</v>
      </c>
      <c r="D14" s="73"/>
      <c r="E14" s="20" t="s">
        <v>111</v>
      </c>
      <c r="F14" s="72"/>
      <c r="G14" s="8"/>
      <c r="H14" s="20" t="s">
        <v>25</v>
      </c>
      <c r="I14" s="20" t="s">
        <v>24</v>
      </c>
      <c r="J14" s="20" t="s">
        <v>25</v>
      </c>
      <c r="K14" s="20" t="s">
        <v>27</v>
      </c>
      <c r="L14" s="20" t="s">
        <v>25</v>
      </c>
      <c r="M14" s="20" t="s">
        <v>27</v>
      </c>
      <c r="N14" s="20" t="s">
        <v>27</v>
      </c>
      <c r="O14" s="20" t="s">
        <v>25</v>
      </c>
      <c r="P14" s="20" t="s">
        <v>24</v>
      </c>
      <c r="Q14" s="20" t="s">
        <v>25</v>
      </c>
      <c r="R14" s="20" t="s">
        <v>25</v>
      </c>
      <c r="S14" s="106" t="s">
        <v>25</v>
      </c>
      <c r="T14" s="104" t="s">
        <v>25</v>
      </c>
      <c r="U14" s="104" t="s">
        <v>25</v>
      </c>
      <c r="V14" s="104" t="s">
        <v>25</v>
      </c>
      <c r="W14" s="104" t="s">
        <v>24</v>
      </c>
      <c r="X14" s="104" t="s">
        <v>25</v>
      </c>
      <c r="Y14" s="104" t="s">
        <v>26</v>
      </c>
      <c r="Z14" s="104" t="s">
        <v>26</v>
      </c>
      <c r="AA14" s="104" t="s">
        <v>26</v>
      </c>
      <c r="AB14" s="104" t="s">
        <v>27</v>
      </c>
      <c r="AC14" s="104" t="s">
        <v>270</v>
      </c>
      <c r="AD14" s="104" t="s">
        <v>24</v>
      </c>
      <c r="AE14" s="104" t="s">
        <v>27</v>
      </c>
      <c r="AF14" s="104" t="s">
        <v>27</v>
      </c>
      <c r="AG14" s="104" t="s">
        <v>27</v>
      </c>
      <c r="AH14" s="95" t="s">
        <v>27</v>
      </c>
      <c r="AI14" s="95" t="s">
        <v>25</v>
      </c>
      <c r="AJ14" s="95" t="s">
        <v>25</v>
      </c>
      <c r="AK14" s="95" t="s">
        <v>24</v>
      </c>
      <c r="AL14" s="20" t="s">
        <v>25</v>
      </c>
      <c r="AM14" s="20" t="s">
        <v>25</v>
      </c>
      <c r="AN14" s="20" t="s">
        <v>25</v>
      </c>
      <c r="AO14" s="20" t="s">
        <v>25</v>
      </c>
      <c r="AP14" s="20" t="s">
        <v>25</v>
      </c>
      <c r="AQ14" s="20" t="s">
        <v>25</v>
      </c>
      <c r="AR14" s="20" t="s">
        <v>24</v>
      </c>
      <c r="AS14" s="20" t="s">
        <v>25</v>
      </c>
      <c r="AT14" s="20"/>
      <c r="AU14" s="20"/>
      <c r="AV14" s="20"/>
      <c r="AW14" s="96">
        <f t="shared" si="2"/>
        <v>15</v>
      </c>
      <c r="AX14" s="8">
        <f t="shared" si="3"/>
        <v>5</v>
      </c>
      <c r="AY14" s="8">
        <f t="shared" si="4"/>
        <v>0</v>
      </c>
      <c r="AZ14" s="8">
        <f t="shared" si="5"/>
        <v>0</v>
      </c>
      <c r="BA14" s="8">
        <f t="shared" si="6"/>
        <v>0</v>
      </c>
      <c r="BB14" s="8">
        <f t="shared" si="7"/>
        <v>0</v>
      </c>
      <c r="BC14" s="8">
        <f t="shared" si="8"/>
        <v>0</v>
      </c>
      <c r="BD14" s="8">
        <f t="shared" si="9"/>
        <v>1</v>
      </c>
      <c r="BE14" s="8">
        <f t="shared" si="10"/>
        <v>0</v>
      </c>
      <c r="BF14" s="14">
        <f t="shared" si="11"/>
        <v>0</v>
      </c>
      <c r="BG14" s="14">
        <f t="shared" si="12"/>
        <v>0</v>
      </c>
      <c r="BH14" s="8">
        <f t="shared" si="13"/>
        <v>4</v>
      </c>
      <c r="BI14" s="8">
        <f t="shared" si="14"/>
        <v>3</v>
      </c>
      <c r="BJ14" s="14">
        <f t="shared" si="15"/>
        <v>0</v>
      </c>
      <c r="BK14" s="8">
        <f t="shared" si="16"/>
        <v>0</v>
      </c>
      <c r="BL14" s="15">
        <f t="shared" si="17"/>
        <v>21</v>
      </c>
      <c r="BM14" s="18">
        <f t="shared" si="18"/>
        <v>4</v>
      </c>
      <c r="BN14" s="16">
        <f t="shared" si="19"/>
        <v>25</v>
      </c>
      <c r="BO14" s="16">
        <f t="shared" si="20"/>
        <v>1</v>
      </c>
      <c r="BP14" s="16">
        <f t="shared" si="1"/>
        <v>0</v>
      </c>
      <c r="BQ14" s="16">
        <f t="shared" si="21"/>
        <v>0</v>
      </c>
      <c r="BR14" s="17"/>
      <c r="BS14" s="17"/>
      <c r="BT14" s="18">
        <f t="shared" si="22"/>
        <v>-25</v>
      </c>
      <c r="BU14" s="4"/>
      <c r="BV14" s="4">
        <f t="shared" si="23"/>
        <v>8</v>
      </c>
      <c r="BW14" s="4">
        <f t="shared" si="24"/>
        <v>0</v>
      </c>
      <c r="BX14" s="4"/>
      <c r="BY14" s="4">
        <f t="shared" si="25"/>
        <v>0</v>
      </c>
      <c r="CB14" s="70">
        <f t="shared" si="26"/>
        <v>-0.5</v>
      </c>
      <c r="CC14">
        <f>VLOOKUP(B14,[1]HK!$B$11:$Q$95,16,0)</f>
        <v>4</v>
      </c>
      <c r="CD14" s="35">
        <f t="shared" si="27"/>
        <v>0</v>
      </c>
    </row>
    <row r="15" spans="1:82" ht="15.6" x14ac:dyDescent="0.3">
      <c r="A15" s="8">
        <v>6</v>
      </c>
      <c r="B15" s="76" t="s">
        <v>121</v>
      </c>
      <c r="C15" s="78" t="s">
        <v>122</v>
      </c>
      <c r="D15" s="73"/>
      <c r="E15" s="20" t="s">
        <v>111</v>
      </c>
      <c r="F15" s="72"/>
      <c r="G15" s="8"/>
      <c r="H15" s="20" t="s">
        <v>27</v>
      </c>
      <c r="I15" s="20" t="s">
        <v>270</v>
      </c>
      <c r="J15" s="20" t="s">
        <v>27</v>
      </c>
      <c r="K15" s="20" t="s">
        <v>27</v>
      </c>
      <c r="L15" s="20" t="s">
        <v>27</v>
      </c>
      <c r="M15" s="20" t="s">
        <v>27</v>
      </c>
      <c r="N15" s="20" t="s">
        <v>24</v>
      </c>
      <c r="O15" s="20" t="s">
        <v>27</v>
      </c>
      <c r="P15" s="20" t="s">
        <v>27</v>
      </c>
      <c r="Q15" s="20" t="s">
        <v>27</v>
      </c>
      <c r="R15" s="20" t="s">
        <v>27</v>
      </c>
      <c r="S15" s="106" t="s">
        <v>25</v>
      </c>
      <c r="T15" s="104" t="s">
        <v>27</v>
      </c>
      <c r="U15" s="104" t="s">
        <v>24</v>
      </c>
      <c r="V15" s="104" t="s">
        <v>25</v>
      </c>
      <c r="W15" s="104" t="s">
        <v>25</v>
      </c>
      <c r="X15" s="104" t="s">
        <v>25</v>
      </c>
      <c r="Y15" s="104" t="s">
        <v>27</v>
      </c>
      <c r="Z15" s="104" t="s">
        <v>25</v>
      </c>
      <c r="AA15" s="104" t="s">
        <v>28</v>
      </c>
      <c r="AB15" s="104" t="s">
        <v>24</v>
      </c>
      <c r="AC15" s="104" t="s">
        <v>25</v>
      </c>
      <c r="AD15" s="104" t="s">
        <v>25</v>
      </c>
      <c r="AE15" s="104" t="s">
        <v>25</v>
      </c>
      <c r="AF15" s="104" t="s">
        <v>27</v>
      </c>
      <c r="AG15" s="104" t="s">
        <v>25</v>
      </c>
      <c r="AH15" s="95" t="s">
        <v>25</v>
      </c>
      <c r="AI15" s="95" t="s">
        <v>24</v>
      </c>
      <c r="AJ15" s="95" t="s">
        <v>25</v>
      </c>
      <c r="AK15" s="95" t="s">
        <v>25</v>
      </c>
      <c r="AL15" s="20" t="s">
        <v>25</v>
      </c>
      <c r="AM15" s="20" t="s">
        <v>27</v>
      </c>
      <c r="AN15" s="20" t="s">
        <v>25</v>
      </c>
      <c r="AO15" s="20" t="s">
        <v>28</v>
      </c>
      <c r="AP15" s="20" t="s">
        <v>24</v>
      </c>
      <c r="AQ15" s="20" t="s">
        <v>25</v>
      </c>
      <c r="AR15" s="20" t="s">
        <v>25</v>
      </c>
      <c r="AS15" s="20" t="s">
        <v>25</v>
      </c>
      <c r="AT15" s="20"/>
      <c r="AU15" s="20"/>
      <c r="AV15" s="20"/>
      <c r="AW15" s="96">
        <f t="shared" si="2"/>
        <v>17</v>
      </c>
      <c r="AX15" s="8">
        <f t="shared" si="3"/>
        <v>5</v>
      </c>
      <c r="AY15" s="8">
        <f t="shared" si="4"/>
        <v>2</v>
      </c>
      <c r="AZ15" s="8">
        <f t="shared" si="5"/>
        <v>0</v>
      </c>
      <c r="BA15" s="8">
        <f t="shared" si="6"/>
        <v>0</v>
      </c>
      <c r="BB15" s="8">
        <f t="shared" si="7"/>
        <v>0</v>
      </c>
      <c r="BC15" s="8">
        <f t="shared" si="8"/>
        <v>0</v>
      </c>
      <c r="BD15" s="8">
        <f t="shared" si="9"/>
        <v>0</v>
      </c>
      <c r="BE15" s="8">
        <f t="shared" si="10"/>
        <v>0</v>
      </c>
      <c r="BF15" s="14">
        <f t="shared" si="11"/>
        <v>0</v>
      </c>
      <c r="BG15" s="14">
        <f t="shared" si="12"/>
        <v>0</v>
      </c>
      <c r="BH15" s="8">
        <f t="shared" si="13"/>
        <v>4</v>
      </c>
      <c r="BI15" s="8">
        <f t="shared" si="14"/>
        <v>0</v>
      </c>
      <c r="BJ15" s="14">
        <f t="shared" si="15"/>
        <v>0</v>
      </c>
      <c r="BK15" s="8">
        <f t="shared" si="16"/>
        <v>0</v>
      </c>
      <c r="BL15" s="15">
        <f t="shared" si="17"/>
        <v>24</v>
      </c>
      <c r="BM15" s="18">
        <f t="shared" si="18"/>
        <v>4</v>
      </c>
      <c r="BN15" s="16">
        <f t="shared" si="19"/>
        <v>28</v>
      </c>
      <c r="BO15" s="16">
        <f t="shared" si="20"/>
        <v>0</v>
      </c>
      <c r="BP15" s="16">
        <f t="shared" si="1"/>
        <v>0</v>
      </c>
      <c r="BQ15" s="16">
        <f t="shared" si="21"/>
        <v>0</v>
      </c>
      <c r="BR15" s="17"/>
      <c r="BS15" s="17"/>
      <c r="BT15" s="18">
        <f t="shared" si="22"/>
        <v>-28</v>
      </c>
      <c r="BU15" s="4"/>
      <c r="BV15" s="4">
        <f t="shared" si="23"/>
        <v>0</v>
      </c>
      <c r="BW15" s="4">
        <f t="shared" si="24"/>
        <v>0</v>
      </c>
      <c r="BX15" s="4"/>
      <c r="BY15" s="4">
        <f t="shared" si="25"/>
        <v>0</v>
      </c>
      <c r="CB15" s="70">
        <f t="shared" si="26"/>
        <v>0</v>
      </c>
      <c r="CC15">
        <f>VLOOKUP(B15,[1]HK!$B$11:$Q$95,16,0)</f>
        <v>4</v>
      </c>
      <c r="CD15" s="35">
        <f t="shared" si="27"/>
        <v>0</v>
      </c>
    </row>
    <row r="16" spans="1:82" ht="15.6" x14ac:dyDescent="0.3">
      <c r="A16" s="8">
        <v>7</v>
      </c>
      <c r="B16" s="76" t="s">
        <v>123</v>
      </c>
      <c r="C16" s="79" t="s">
        <v>124</v>
      </c>
      <c r="D16" s="73"/>
      <c r="E16" s="20" t="s">
        <v>111</v>
      </c>
      <c r="F16" s="72"/>
      <c r="G16" s="8"/>
      <c r="H16" s="20" t="s">
        <v>27</v>
      </c>
      <c r="I16" s="20" t="s">
        <v>27</v>
      </c>
      <c r="J16" s="20" t="s">
        <v>25</v>
      </c>
      <c r="K16" s="20" t="s">
        <v>24</v>
      </c>
      <c r="L16" s="20" t="s">
        <v>25</v>
      </c>
      <c r="M16" s="20" t="s">
        <v>25</v>
      </c>
      <c r="N16" s="20" t="s">
        <v>25</v>
      </c>
      <c r="O16" s="20" t="s">
        <v>25</v>
      </c>
      <c r="P16" s="20" t="s">
        <v>25</v>
      </c>
      <c r="Q16" s="20" t="s">
        <v>25</v>
      </c>
      <c r="R16" s="20" t="s">
        <v>24</v>
      </c>
      <c r="S16" s="106" t="s">
        <v>25</v>
      </c>
      <c r="T16" s="104" t="s">
        <v>25</v>
      </c>
      <c r="U16" s="104" t="s">
        <v>25</v>
      </c>
      <c r="V16" s="104" t="s">
        <v>25</v>
      </c>
      <c r="W16" s="104" t="s">
        <v>26</v>
      </c>
      <c r="X16" s="104" t="s">
        <v>25</v>
      </c>
      <c r="Y16" s="104" t="s">
        <v>24</v>
      </c>
      <c r="Z16" s="104" t="s">
        <v>25</v>
      </c>
      <c r="AA16" s="104" t="s">
        <v>25</v>
      </c>
      <c r="AB16" s="104" t="s">
        <v>27</v>
      </c>
      <c r="AC16" s="104" t="s">
        <v>25</v>
      </c>
      <c r="AD16" s="104" t="s">
        <v>27</v>
      </c>
      <c r="AE16" s="104" t="s">
        <v>25</v>
      </c>
      <c r="AF16" s="104" t="s">
        <v>24</v>
      </c>
      <c r="AG16" s="104" t="s">
        <v>27</v>
      </c>
      <c r="AH16" s="95" t="s">
        <v>27</v>
      </c>
      <c r="AI16" s="95" t="s">
        <v>27</v>
      </c>
      <c r="AJ16" s="95" t="s">
        <v>27</v>
      </c>
      <c r="AK16" s="95" t="s">
        <v>27</v>
      </c>
      <c r="AL16" s="20" t="s">
        <v>25</v>
      </c>
      <c r="AM16" s="20" t="s">
        <v>24</v>
      </c>
      <c r="AN16" s="20" t="s">
        <v>25</v>
      </c>
      <c r="AO16" s="20" t="s">
        <v>25</v>
      </c>
      <c r="AP16" s="20" t="s">
        <v>25</v>
      </c>
      <c r="AQ16" s="20" t="s">
        <v>25</v>
      </c>
      <c r="AR16" s="20" t="s">
        <v>25</v>
      </c>
      <c r="AS16" s="20" t="s">
        <v>25</v>
      </c>
      <c r="AT16" s="20"/>
      <c r="AU16" s="20"/>
      <c r="AV16" s="20"/>
      <c r="AW16" s="96">
        <f t="shared" si="2"/>
        <v>16</v>
      </c>
      <c r="AX16" s="8">
        <f t="shared" si="3"/>
        <v>7</v>
      </c>
      <c r="AY16" s="8">
        <f t="shared" si="4"/>
        <v>0</v>
      </c>
      <c r="AZ16" s="8">
        <f t="shared" si="5"/>
        <v>0</v>
      </c>
      <c r="BA16" s="8">
        <f t="shared" si="6"/>
        <v>0</v>
      </c>
      <c r="BB16" s="8">
        <f t="shared" si="7"/>
        <v>0</v>
      </c>
      <c r="BC16" s="8">
        <f t="shared" si="8"/>
        <v>0</v>
      </c>
      <c r="BD16" s="8">
        <f t="shared" si="9"/>
        <v>0</v>
      </c>
      <c r="BE16" s="8">
        <f t="shared" si="10"/>
        <v>0</v>
      </c>
      <c r="BF16" s="14">
        <f t="shared" si="11"/>
        <v>0</v>
      </c>
      <c r="BG16" s="14">
        <f t="shared" si="12"/>
        <v>0</v>
      </c>
      <c r="BH16" s="8">
        <f t="shared" si="13"/>
        <v>4</v>
      </c>
      <c r="BI16" s="8">
        <f t="shared" si="14"/>
        <v>1</v>
      </c>
      <c r="BJ16" s="14">
        <f t="shared" si="15"/>
        <v>0</v>
      </c>
      <c r="BK16" s="8">
        <f t="shared" si="16"/>
        <v>0</v>
      </c>
      <c r="BL16" s="15">
        <f t="shared" si="17"/>
        <v>23</v>
      </c>
      <c r="BM16" s="18">
        <f t="shared" si="18"/>
        <v>4</v>
      </c>
      <c r="BN16" s="16">
        <f t="shared" si="19"/>
        <v>27</v>
      </c>
      <c r="BO16" s="16">
        <f t="shared" si="20"/>
        <v>0</v>
      </c>
      <c r="BP16" s="16">
        <f t="shared" si="1"/>
        <v>0</v>
      </c>
      <c r="BQ16" s="16">
        <f t="shared" si="21"/>
        <v>0</v>
      </c>
      <c r="BR16" s="17"/>
      <c r="BS16" s="17"/>
      <c r="BT16" s="18">
        <f t="shared" si="22"/>
        <v>-27</v>
      </c>
      <c r="BU16" s="4"/>
      <c r="BV16" s="4">
        <f>(BO16+BP16*2)*8</f>
        <v>0</v>
      </c>
      <c r="BW16" s="4">
        <f t="shared" si="24"/>
        <v>0</v>
      </c>
      <c r="BX16" s="4"/>
      <c r="BY16" s="4">
        <f t="shared" si="25"/>
        <v>0</v>
      </c>
      <c r="CB16" s="70">
        <f t="shared" si="26"/>
        <v>-0.16666666666666652</v>
      </c>
      <c r="CC16">
        <f>VLOOKUP(B16,[1]HK!$B$11:$Q$95,16,0)</f>
        <v>4</v>
      </c>
      <c r="CD16" s="35">
        <f t="shared" si="27"/>
        <v>0</v>
      </c>
    </row>
    <row r="17" spans="1:241" ht="15.6" x14ac:dyDescent="0.3">
      <c r="A17" s="8">
        <v>8</v>
      </c>
      <c r="B17" s="76" t="s">
        <v>125</v>
      </c>
      <c r="C17" s="78" t="s">
        <v>126</v>
      </c>
      <c r="D17" s="73"/>
      <c r="E17" s="20" t="s">
        <v>111</v>
      </c>
      <c r="F17" s="72"/>
      <c r="G17" s="8"/>
      <c r="H17" s="20" t="s">
        <v>29</v>
      </c>
      <c r="I17" s="20" t="s">
        <v>27</v>
      </c>
      <c r="J17" s="20" t="s">
        <v>28</v>
      </c>
      <c r="K17" s="20" t="s">
        <v>28</v>
      </c>
      <c r="L17" s="20" t="s">
        <v>24</v>
      </c>
      <c r="M17" s="20" t="s">
        <v>28</v>
      </c>
      <c r="N17" s="20" t="s">
        <v>28</v>
      </c>
      <c r="O17" s="20" t="s">
        <v>28</v>
      </c>
      <c r="P17" s="20" t="s">
        <v>26</v>
      </c>
      <c r="Q17" s="20" t="s">
        <v>28</v>
      </c>
      <c r="R17" s="20" t="s">
        <v>28</v>
      </c>
      <c r="S17" s="106" t="s">
        <v>24</v>
      </c>
      <c r="T17" s="104" t="s">
        <v>27</v>
      </c>
      <c r="U17" s="104" t="s">
        <v>27</v>
      </c>
      <c r="V17" s="104" t="s">
        <v>27</v>
      </c>
      <c r="W17" s="104" t="s">
        <v>25</v>
      </c>
      <c r="X17" s="104" t="s">
        <v>25</v>
      </c>
      <c r="Y17" s="104" t="s">
        <v>25</v>
      </c>
      <c r="Z17" s="104" t="s">
        <v>24</v>
      </c>
      <c r="AA17" s="104" t="s">
        <v>25</v>
      </c>
      <c r="AB17" s="104" t="s">
        <v>29</v>
      </c>
      <c r="AC17" s="104" t="s">
        <v>270</v>
      </c>
      <c r="AD17" s="104" t="s">
        <v>28</v>
      </c>
      <c r="AE17" s="104" t="s">
        <v>28</v>
      </c>
      <c r="AF17" s="104" t="s">
        <v>27</v>
      </c>
      <c r="AG17" s="104" t="s">
        <v>24</v>
      </c>
      <c r="AH17" s="95" t="s">
        <v>25</v>
      </c>
      <c r="AI17" s="95" t="s">
        <v>27</v>
      </c>
      <c r="AJ17" s="95" t="s">
        <v>25</v>
      </c>
      <c r="AK17" s="95" t="s">
        <v>25</v>
      </c>
      <c r="AL17" s="20" t="s">
        <v>25</v>
      </c>
      <c r="AM17" s="20" t="s">
        <v>25</v>
      </c>
      <c r="AN17" s="20" t="s">
        <v>24</v>
      </c>
      <c r="AO17" s="20" t="s">
        <v>25</v>
      </c>
      <c r="AP17" s="20" t="s">
        <v>25</v>
      </c>
      <c r="AQ17" s="20" t="s">
        <v>25</v>
      </c>
      <c r="AR17" s="20" t="s">
        <v>25</v>
      </c>
      <c r="AS17" s="20" t="s">
        <v>25</v>
      </c>
      <c r="AT17" s="20"/>
      <c r="AU17" s="20"/>
      <c r="AV17" s="20"/>
      <c r="AW17" s="96">
        <f t="shared" si="2"/>
        <v>14</v>
      </c>
      <c r="AX17" s="8">
        <f t="shared" si="3"/>
        <v>5</v>
      </c>
      <c r="AY17" s="8">
        <f t="shared" si="4"/>
        <v>3</v>
      </c>
      <c r="AZ17" s="8">
        <f t="shared" si="5"/>
        <v>0</v>
      </c>
      <c r="BA17" s="8">
        <f t="shared" si="6"/>
        <v>0</v>
      </c>
      <c r="BB17" s="8">
        <f t="shared" si="7"/>
        <v>1</v>
      </c>
      <c r="BC17" s="8">
        <f t="shared" si="8"/>
        <v>0</v>
      </c>
      <c r="BD17" s="8">
        <f t="shared" si="9"/>
        <v>1</v>
      </c>
      <c r="BE17" s="8">
        <f t="shared" si="10"/>
        <v>0</v>
      </c>
      <c r="BF17" s="14">
        <f t="shared" si="11"/>
        <v>0</v>
      </c>
      <c r="BG17" s="14">
        <f t="shared" si="12"/>
        <v>0</v>
      </c>
      <c r="BH17" s="8">
        <f t="shared" si="13"/>
        <v>4</v>
      </c>
      <c r="BI17" s="8">
        <f t="shared" si="14"/>
        <v>0</v>
      </c>
      <c r="BJ17" s="14">
        <f t="shared" si="15"/>
        <v>0</v>
      </c>
      <c r="BK17" s="8">
        <f t="shared" si="16"/>
        <v>0</v>
      </c>
      <c r="BL17" s="15">
        <f t="shared" si="17"/>
        <v>24</v>
      </c>
      <c r="BM17" s="18">
        <f t="shared" si="18"/>
        <v>4</v>
      </c>
      <c r="BN17" s="16">
        <f t="shared" si="19"/>
        <v>28</v>
      </c>
      <c r="BO17" s="16">
        <f t="shared" si="20"/>
        <v>2</v>
      </c>
      <c r="BP17" s="16">
        <f t="shared" si="1"/>
        <v>0</v>
      </c>
      <c r="BQ17" s="16">
        <f t="shared" si="21"/>
        <v>0</v>
      </c>
      <c r="BR17" s="17"/>
      <c r="BS17" s="17"/>
      <c r="BT17" s="18">
        <f t="shared" si="22"/>
        <v>-28</v>
      </c>
      <c r="BU17" s="4"/>
      <c r="BV17" s="4">
        <f t="shared" si="23"/>
        <v>16</v>
      </c>
      <c r="BW17" s="4">
        <f t="shared" si="24"/>
        <v>0</v>
      </c>
      <c r="BX17" s="4"/>
      <c r="BY17" s="4">
        <f t="shared" si="25"/>
        <v>0</v>
      </c>
      <c r="CB17" s="70">
        <f t="shared" si="26"/>
        <v>0</v>
      </c>
      <c r="CC17">
        <f>VLOOKUP(B17,[1]HK!$B$11:$Q$95,16,0)</f>
        <v>4</v>
      </c>
      <c r="CD17" s="35">
        <f t="shared" si="27"/>
        <v>0</v>
      </c>
    </row>
    <row r="18" spans="1:241" ht="15.6" x14ac:dyDescent="0.3">
      <c r="A18" s="8">
        <v>9</v>
      </c>
      <c r="B18" s="76" t="s">
        <v>127</v>
      </c>
      <c r="C18" s="77" t="s">
        <v>128</v>
      </c>
      <c r="D18" s="73"/>
      <c r="E18" s="20" t="s">
        <v>111</v>
      </c>
      <c r="F18" s="72"/>
      <c r="G18" s="8"/>
      <c r="H18" s="20" t="s">
        <v>25</v>
      </c>
      <c r="I18" s="20" t="s">
        <v>27</v>
      </c>
      <c r="J18" s="20" t="s">
        <v>27</v>
      </c>
      <c r="K18" s="20" t="s">
        <v>27</v>
      </c>
      <c r="L18" s="20" t="s">
        <v>27</v>
      </c>
      <c r="M18" s="20" t="s">
        <v>24</v>
      </c>
      <c r="N18" s="20" t="s">
        <v>27</v>
      </c>
      <c r="O18" s="20" t="s">
        <v>27</v>
      </c>
      <c r="P18" s="20" t="s">
        <v>28</v>
      </c>
      <c r="Q18" s="20" t="s">
        <v>27</v>
      </c>
      <c r="R18" s="20" t="s">
        <v>27</v>
      </c>
      <c r="S18" s="106" t="s">
        <v>27</v>
      </c>
      <c r="T18" s="104" t="s">
        <v>24</v>
      </c>
      <c r="U18" s="13" t="s">
        <v>28</v>
      </c>
      <c r="V18" s="104" t="s">
        <v>27</v>
      </c>
      <c r="W18" s="104" t="s">
        <v>28</v>
      </c>
      <c r="X18" s="104" t="s">
        <v>28</v>
      </c>
      <c r="Y18" s="104" t="s">
        <v>28</v>
      </c>
      <c r="Z18" s="104" t="s">
        <v>28</v>
      </c>
      <c r="AA18" s="104" t="s">
        <v>24</v>
      </c>
      <c r="AB18" s="104" t="s">
        <v>27</v>
      </c>
      <c r="AC18" s="104" t="s">
        <v>28</v>
      </c>
      <c r="AD18" s="104" t="s">
        <v>27</v>
      </c>
      <c r="AE18" s="104" t="s">
        <v>27</v>
      </c>
      <c r="AF18" s="104" t="s">
        <v>25</v>
      </c>
      <c r="AG18" s="104" t="s">
        <v>27</v>
      </c>
      <c r="AH18" s="95" t="s">
        <v>24</v>
      </c>
      <c r="AI18" s="95" t="s">
        <v>27</v>
      </c>
      <c r="AJ18" s="95" t="s">
        <v>27</v>
      </c>
      <c r="AK18" s="95" t="s">
        <v>27</v>
      </c>
      <c r="AL18" s="20" t="s">
        <v>27</v>
      </c>
      <c r="AM18" s="20" t="s">
        <v>27</v>
      </c>
      <c r="AN18" s="20" t="s">
        <v>27</v>
      </c>
      <c r="AO18" s="20" t="s">
        <v>24</v>
      </c>
      <c r="AP18" s="20" t="s">
        <v>27</v>
      </c>
      <c r="AQ18" s="20" t="s">
        <v>27</v>
      </c>
      <c r="AR18" s="20" t="s">
        <v>27</v>
      </c>
      <c r="AS18" s="20" t="s">
        <v>27</v>
      </c>
      <c r="AT18" s="20"/>
      <c r="AU18" s="20"/>
      <c r="AV18" s="20"/>
      <c r="AW18" s="96">
        <f t="shared" si="2"/>
        <v>1</v>
      </c>
      <c r="AX18" s="8">
        <f t="shared" si="3"/>
        <v>17</v>
      </c>
      <c r="AY18" s="8">
        <f t="shared" si="4"/>
        <v>6</v>
      </c>
      <c r="AZ18" s="8">
        <f t="shared" si="5"/>
        <v>0</v>
      </c>
      <c r="BA18" s="8">
        <f t="shared" si="6"/>
        <v>0</v>
      </c>
      <c r="BB18" s="8">
        <f t="shared" si="7"/>
        <v>0</v>
      </c>
      <c r="BC18" s="8">
        <f t="shared" si="8"/>
        <v>0</v>
      </c>
      <c r="BD18" s="8">
        <f t="shared" si="9"/>
        <v>0</v>
      </c>
      <c r="BE18" s="8">
        <f t="shared" si="10"/>
        <v>0</v>
      </c>
      <c r="BF18" s="14">
        <f t="shared" si="11"/>
        <v>0</v>
      </c>
      <c r="BG18" s="14">
        <f t="shared" si="12"/>
        <v>0</v>
      </c>
      <c r="BH18" s="8">
        <f t="shared" si="13"/>
        <v>4</v>
      </c>
      <c r="BI18" s="8">
        <f t="shared" si="14"/>
        <v>0</v>
      </c>
      <c r="BJ18" s="14">
        <f t="shared" si="15"/>
        <v>0</v>
      </c>
      <c r="BK18" s="8">
        <f t="shared" si="16"/>
        <v>0</v>
      </c>
      <c r="BL18" s="15">
        <f t="shared" si="17"/>
        <v>24</v>
      </c>
      <c r="BM18" s="18">
        <f t="shared" si="18"/>
        <v>4</v>
      </c>
      <c r="BN18" s="16">
        <f t="shared" si="19"/>
        <v>28</v>
      </c>
      <c r="BO18" s="16">
        <f t="shared" si="20"/>
        <v>0</v>
      </c>
      <c r="BP18" s="16">
        <f t="shared" si="1"/>
        <v>0</v>
      </c>
      <c r="BQ18" s="16">
        <f t="shared" si="21"/>
        <v>0</v>
      </c>
      <c r="BR18" s="17"/>
      <c r="BS18" s="17"/>
      <c r="BT18" s="18">
        <f t="shared" si="22"/>
        <v>-28</v>
      </c>
      <c r="BU18" s="4"/>
      <c r="BV18" s="4">
        <f t="shared" si="23"/>
        <v>0</v>
      </c>
      <c r="BW18" s="4">
        <f t="shared" si="24"/>
        <v>0</v>
      </c>
      <c r="BX18" s="4"/>
      <c r="BY18" s="4">
        <f t="shared" si="25"/>
        <v>0</v>
      </c>
      <c r="CB18" s="70">
        <f t="shared" si="26"/>
        <v>0</v>
      </c>
      <c r="CC18">
        <f>VLOOKUP(B18,[1]HK!$B$11:$Q$95,16,0)</f>
        <v>4</v>
      </c>
      <c r="CD18" s="35">
        <f t="shared" si="27"/>
        <v>0</v>
      </c>
    </row>
    <row r="19" spans="1:241" ht="15.6" x14ac:dyDescent="0.3">
      <c r="A19" s="8">
        <v>10</v>
      </c>
      <c r="B19" s="76" t="s">
        <v>129</v>
      </c>
      <c r="C19" s="77" t="s">
        <v>130</v>
      </c>
      <c r="D19" s="73"/>
      <c r="E19" s="20" t="s">
        <v>111</v>
      </c>
      <c r="F19" s="72"/>
      <c r="G19" s="8"/>
      <c r="H19" s="20" t="s">
        <v>25</v>
      </c>
      <c r="I19" s="20" t="s">
        <v>25</v>
      </c>
      <c r="J19" s="20" t="s">
        <v>26</v>
      </c>
      <c r="K19" s="20" t="s">
        <v>26</v>
      </c>
      <c r="L19" s="20" t="s">
        <v>26</v>
      </c>
      <c r="M19" s="20" t="s">
        <v>26</v>
      </c>
      <c r="N19" s="20" t="s">
        <v>26</v>
      </c>
      <c r="O19" s="20" t="s">
        <v>26</v>
      </c>
      <c r="P19" s="20" t="s">
        <v>26</v>
      </c>
      <c r="Q19" s="20" t="s">
        <v>26</v>
      </c>
      <c r="R19" s="20" t="s">
        <v>26</v>
      </c>
      <c r="S19" s="106" t="s">
        <v>26</v>
      </c>
      <c r="T19" s="104" t="s">
        <v>26</v>
      </c>
      <c r="U19" s="104" t="s">
        <v>26</v>
      </c>
      <c r="V19" s="104" t="s">
        <v>27</v>
      </c>
      <c r="W19" s="104" t="s">
        <v>25</v>
      </c>
      <c r="X19" s="104" t="s">
        <v>25</v>
      </c>
      <c r="Y19" s="104" t="s">
        <v>25</v>
      </c>
      <c r="Z19" s="104" t="s">
        <v>25</v>
      </c>
      <c r="AA19" s="104" t="s">
        <v>25</v>
      </c>
      <c r="AB19" s="104" t="s">
        <v>24</v>
      </c>
      <c r="AC19" s="104" t="s">
        <v>29</v>
      </c>
      <c r="AD19" s="104" t="s">
        <v>25</v>
      </c>
      <c r="AE19" s="104" t="s">
        <v>25</v>
      </c>
      <c r="AF19" s="104" t="s">
        <v>25</v>
      </c>
      <c r="AG19" s="104" t="s">
        <v>25</v>
      </c>
      <c r="AH19" s="95" t="s">
        <v>25</v>
      </c>
      <c r="AI19" s="95" t="s">
        <v>24</v>
      </c>
      <c r="AJ19" s="95" t="s">
        <v>28</v>
      </c>
      <c r="AK19" s="95" t="s">
        <v>28</v>
      </c>
      <c r="AL19" s="20" t="s">
        <v>28</v>
      </c>
      <c r="AM19" s="20" t="s">
        <v>28</v>
      </c>
      <c r="AN19" s="20" t="s">
        <v>28</v>
      </c>
      <c r="AO19" s="20" t="s">
        <v>28</v>
      </c>
      <c r="AP19" s="20" t="s">
        <v>24</v>
      </c>
      <c r="AQ19" s="20" t="s">
        <v>28</v>
      </c>
      <c r="AR19" s="20" t="s">
        <v>28</v>
      </c>
      <c r="AS19" s="20" t="s">
        <v>28</v>
      </c>
      <c r="AT19" s="20"/>
      <c r="AU19" s="20"/>
      <c r="AV19" s="20"/>
      <c r="AW19" s="96">
        <f t="shared" si="2"/>
        <v>10</v>
      </c>
      <c r="AX19" s="8">
        <f t="shared" si="3"/>
        <v>1</v>
      </c>
      <c r="AY19" s="8">
        <f t="shared" si="4"/>
        <v>9</v>
      </c>
      <c r="AZ19" s="8">
        <f t="shared" si="5"/>
        <v>0</v>
      </c>
      <c r="BA19" s="8">
        <f t="shared" si="6"/>
        <v>0</v>
      </c>
      <c r="BB19" s="8">
        <f t="shared" si="7"/>
        <v>1</v>
      </c>
      <c r="BC19" s="8">
        <f t="shared" si="8"/>
        <v>0</v>
      </c>
      <c r="BD19" s="8">
        <f t="shared" si="9"/>
        <v>0</v>
      </c>
      <c r="BE19" s="8">
        <f t="shared" si="10"/>
        <v>0</v>
      </c>
      <c r="BF19" s="14">
        <f t="shared" si="11"/>
        <v>0</v>
      </c>
      <c r="BG19" s="14">
        <f t="shared" si="12"/>
        <v>0</v>
      </c>
      <c r="BH19" s="8">
        <f t="shared" si="13"/>
        <v>3</v>
      </c>
      <c r="BI19" s="8">
        <f t="shared" si="14"/>
        <v>4</v>
      </c>
      <c r="BJ19" s="14">
        <f t="shared" si="15"/>
        <v>0</v>
      </c>
      <c r="BK19" s="8">
        <f t="shared" si="16"/>
        <v>0</v>
      </c>
      <c r="BL19" s="15">
        <f t="shared" si="17"/>
        <v>21</v>
      </c>
      <c r="BM19" s="18">
        <f t="shared" si="18"/>
        <v>3</v>
      </c>
      <c r="BN19" s="16">
        <f t="shared" si="19"/>
        <v>24</v>
      </c>
      <c r="BO19" s="16">
        <f t="shared" si="20"/>
        <v>1</v>
      </c>
      <c r="BP19" s="16">
        <f t="shared" si="1"/>
        <v>0</v>
      </c>
      <c r="BQ19" s="16">
        <f t="shared" si="21"/>
        <v>0</v>
      </c>
      <c r="BR19" s="17"/>
      <c r="BS19" s="17"/>
      <c r="BT19" s="18">
        <f t="shared" si="22"/>
        <v>-24</v>
      </c>
      <c r="BU19" s="4"/>
      <c r="BV19" s="4">
        <f t="shared" si="23"/>
        <v>8</v>
      </c>
      <c r="BW19" s="4">
        <f t="shared" si="24"/>
        <v>0</v>
      </c>
      <c r="BX19" s="4"/>
      <c r="BY19" s="4">
        <f t="shared" si="25"/>
        <v>0</v>
      </c>
      <c r="CB19" s="70">
        <f t="shared" si="26"/>
        <v>0.5</v>
      </c>
      <c r="CC19">
        <f>VLOOKUP(B19,[1]HK!$B$11:$Q$95,16,0)</f>
        <v>3</v>
      </c>
      <c r="CD19" s="35">
        <f t="shared" si="27"/>
        <v>0</v>
      </c>
    </row>
    <row r="20" spans="1:241" ht="15.6" x14ac:dyDescent="0.3">
      <c r="A20" s="8">
        <v>11</v>
      </c>
      <c r="B20" s="76" t="s">
        <v>131</v>
      </c>
      <c r="C20" s="77" t="s">
        <v>132</v>
      </c>
      <c r="D20" s="73"/>
      <c r="E20" s="20" t="s">
        <v>111</v>
      </c>
      <c r="F20" s="72"/>
      <c r="G20" s="8"/>
      <c r="H20" s="20" t="s">
        <v>24</v>
      </c>
      <c r="I20" s="20" t="s">
        <v>27</v>
      </c>
      <c r="J20" s="20" t="s">
        <v>27</v>
      </c>
      <c r="K20" s="20" t="s">
        <v>27</v>
      </c>
      <c r="L20" s="20" t="s">
        <v>27</v>
      </c>
      <c r="M20" s="20" t="s">
        <v>27</v>
      </c>
      <c r="N20" s="20" t="s">
        <v>27</v>
      </c>
      <c r="O20" s="20" t="s">
        <v>24</v>
      </c>
      <c r="P20" s="20" t="s">
        <v>25</v>
      </c>
      <c r="Q20" s="20" t="s">
        <v>25</v>
      </c>
      <c r="R20" s="43" t="s">
        <v>25</v>
      </c>
      <c r="S20" s="106" t="s">
        <v>25</v>
      </c>
      <c r="T20" s="13" t="s">
        <v>25</v>
      </c>
      <c r="U20" s="104" t="s">
        <v>25</v>
      </c>
      <c r="V20" s="104" t="s">
        <v>24</v>
      </c>
      <c r="W20" s="104" t="s">
        <v>28</v>
      </c>
      <c r="X20" s="104" t="s">
        <v>28</v>
      </c>
      <c r="Y20" s="104" t="s">
        <v>28</v>
      </c>
      <c r="Z20" s="104" t="s">
        <v>28</v>
      </c>
      <c r="AA20" s="104" t="s">
        <v>28</v>
      </c>
      <c r="AB20" s="104" t="s">
        <v>28</v>
      </c>
      <c r="AC20" s="104" t="s">
        <v>24</v>
      </c>
      <c r="AD20" s="104" t="s">
        <v>27</v>
      </c>
      <c r="AE20" s="104" t="s">
        <v>27</v>
      </c>
      <c r="AF20" s="104" t="s">
        <v>27</v>
      </c>
      <c r="AG20" s="104" t="s">
        <v>25</v>
      </c>
      <c r="AH20" s="95" t="s">
        <v>27</v>
      </c>
      <c r="AI20" s="95" t="s">
        <v>27</v>
      </c>
      <c r="AJ20" s="95" t="s">
        <v>24</v>
      </c>
      <c r="AK20" s="95" t="s">
        <v>25</v>
      </c>
      <c r="AL20" s="20" t="s">
        <v>25</v>
      </c>
      <c r="AM20" s="20" t="s">
        <v>25</v>
      </c>
      <c r="AN20" s="20" t="s">
        <v>25</v>
      </c>
      <c r="AO20" s="20" t="s">
        <v>25</v>
      </c>
      <c r="AP20" s="20" t="s">
        <v>25</v>
      </c>
      <c r="AQ20" s="20" t="s">
        <v>24</v>
      </c>
      <c r="AR20" s="20" t="s">
        <v>25</v>
      </c>
      <c r="AS20" s="20" t="s">
        <v>25</v>
      </c>
      <c r="AT20" s="20"/>
      <c r="AU20" s="20"/>
      <c r="AV20" s="20"/>
      <c r="AW20" s="96">
        <f t="shared" si="2"/>
        <v>13</v>
      </c>
      <c r="AX20" s="8">
        <f t="shared" si="3"/>
        <v>5</v>
      </c>
      <c r="AY20" s="8">
        <f t="shared" si="4"/>
        <v>6</v>
      </c>
      <c r="AZ20" s="8">
        <f t="shared" si="5"/>
        <v>0</v>
      </c>
      <c r="BA20" s="8">
        <f t="shared" si="6"/>
        <v>0</v>
      </c>
      <c r="BB20" s="8">
        <f t="shared" si="7"/>
        <v>0</v>
      </c>
      <c r="BC20" s="8">
        <f t="shared" si="8"/>
        <v>0</v>
      </c>
      <c r="BD20" s="8">
        <f t="shared" si="9"/>
        <v>0</v>
      </c>
      <c r="BE20" s="8">
        <f t="shared" si="10"/>
        <v>0</v>
      </c>
      <c r="BF20" s="14">
        <f t="shared" si="11"/>
        <v>0</v>
      </c>
      <c r="BG20" s="14">
        <f t="shared" si="12"/>
        <v>0</v>
      </c>
      <c r="BH20" s="8">
        <f t="shared" si="13"/>
        <v>4</v>
      </c>
      <c r="BI20" s="8">
        <f t="shared" si="14"/>
        <v>0</v>
      </c>
      <c r="BJ20" s="14">
        <f t="shared" si="15"/>
        <v>0</v>
      </c>
      <c r="BK20" s="8">
        <f t="shared" si="16"/>
        <v>0</v>
      </c>
      <c r="BL20" s="15">
        <f t="shared" si="17"/>
        <v>24</v>
      </c>
      <c r="BM20" s="18">
        <f t="shared" si="18"/>
        <v>4</v>
      </c>
      <c r="BN20" s="16">
        <f t="shared" si="19"/>
        <v>28</v>
      </c>
      <c r="BO20" s="16">
        <f t="shared" si="20"/>
        <v>0</v>
      </c>
      <c r="BP20" s="16">
        <f t="shared" si="1"/>
        <v>0</v>
      </c>
      <c r="BQ20" s="16">
        <f t="shared" si="21"/>
        <v>0</v>
      </c>
      <c r="BR20" s="17"/>
      <c r="BS20" s="17"/>
      <c r="BT20" s="18">
        <f t="shared" si="22"/>
        <v>-28</v>
      </c>
      <c r="BU20" s="4"/>
      <c r="BV20" s="4">
        <f t="shared" si="23"/>
        <v>0</v>
      </c>
      <c r="BW20" s="4">
        <f t="shared" si="24"/>
        <v>0</v>
      </c>
      <c r="BX20" s="4"/>
      <c r="BY20" s="4">
        <f t="shared" si="25"/>
        <v>0</v>
      </c>
      <c r="CB20" s="70">
        <f t="shared" si="26"/>
        <v>0</v>
      </c>
      <c r="CC20">
        <f>VLOOKUP(B20,[1]HK!$B$11:$Q$95,16,0)</f>
        <v>4</v>
      </c>
      <c r="CD20" s="35">
        <f t="shared" si="27"/>
        <v>0</v>
      </c>
    </row>
    <row r="21" spans="1:241" ht="15.6" x14ac:dyDescent="0.3">
      <c r="A21" s="8">
        <v>12</v>
      </c>
      <c r="B21" s="76" t="s">
        <v>133</v>
      </c>
      <c r="C21" s="77" t="s">
        <v>134</v>
      </c>
      <c r="D21" s="73"/>
      <c r="E21" s="20" t="s">
        <v>111</v>
      </c>
      <c r="F21" s="72"/>
      <c r="G21" s="8"/>
      <c r="H21" s="20" t="s">
        <v>25</v>
      </c>
      <c r="I21" s="20" t="s">
        <v>24</v>
      </c>
      <c r="J21" s="20" t="s">
        <v>26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24</v>
      </c>
      <c r="Q21" s="20" t="s">
        <v>26</v>
      </c>
      <c r="R21" s="20" t="s">
        <v>27</v>
      </c>
      <c r="S21" s="106" t="s">
        <v>27</v>
      </c>
      <c r="T21" s="104" t="s">
        <v>27</v>
      </c>
      <c r="U21" s="104" t="s">
        <v>27</v>
      </c>
      <c r="V21" s="104" t="s">
        <v>27</v>
      </c>
      <c r="W21" s="104" t="s">
        <v>24</v>
      </c>
      <c r="X21" s="104" t="s">
        <v>25</v>
      </c>
      <c r="Y21" s="104" t="s">
        <v>25</v>
      </c>
      <c r="Z21" s="104" t="s">
        <v>25</v>
      </c>
      <c r="AA21" s="104" t="s">
        <v>25</v>
      </c>
      <c r="AB21" s="104" t="s">
        <v>25</v>
      </c>
      <c r="AC21" s="104" t="s">
        <v>25</v>
      </c>
      <c r="AD21" s="104" t="s">
        <v>24</v>
      </c>
      <c r="AE21" s="104" t="s">
        <v>25</v>
      </c>
      <c r="AF21" s="104" t="s">
        <v>25</v>
      </c>
      <c r="AG21" s="104" t="s">
        <v>27</v>
      </c>
      <c r="AH21" s="95" t="s">
        <v>25</v>
      </c>
      <c r="AI21" s="95" t="s">
        <v>25</v>
      </c>
      <c r="AJ21" s="95" t="s">
        <v>25</v>
      </c>
      <c r="AK21" s="95" t="s">
        <v>24</v>
      </c>
      <c r="AL21" s="20" t="s">
        <v>25</v>
      </c>
      <c r="AM21" s="20" t="s">
        <v>25</v>
      </c>
      <c r="AN21" s="20" t="s">
        <v>25</v>
      </c>
      <c r="AO21" s="20" t="s">
        <v>25</v>
      </c>
      <c r="AP21" s="20" t="s">
        <v>27</v>
      </c>
      <c r="AQ21" s="20" t="s">
        <v>27</v>
      </c>
      <c r="AR21" s="20" t="s">
        <v>24</v>
      </c>
      <c r="AS21" s="20" t="s">
        <v>27</v>
      </c>
      <c r="AT21" s="20"/>
      <c r="AU21" s="20"/>
      <c r="AV21" s="20"/>
      <c r="AW21" s="96">
        <f t="shared" si="2"/>
        <v>15</v>
      </c>
      <c r="AX21" s="8">
        <f t="shared" si="3"/>
        <v>9</v>
      </c>
      <c r="AY21" s="8">
        <f t="shared" si="4"/>
        <v>0</v>
      </c>
      <c r="AZ21" s="8">
        <f t="shared" si="5"/>
        <v>0</v>
      </c>
      <c r="BA21" s="8">
        <f t="shared" si="6"/>
        <v>0</v>
      </c>
      <c r="BB21" s="8">
        <f t="shared" si="7"/>
        <v>0</v>
      </c>
      <c r="BC21" s="8">
        <f t="shared" si="8"/>
        <v>0</v>
      </c>
      <c r="BD21" s="8">
        <f t="shared" si="9"/>
        <v>0</v>
      </c>
      <c r="BE21" s="8">
        <f t="shared" si="10"/>
        <v>0</v>
      </c>
      <c r="BF21" s="14">
        <f t="shared" si="11"/>
        <v>0</v>
      </c>
      <c r="BG21" s="14">
        <f t="shared" si="12"/>
        <v>0</v>
      </c>
      <c r="BH21" s="8">
        <f t="shared" si="13"/>
        <v>4</v>
      </c>
      <c r="BI21" s="8">
        <f t="shared" si="14"/>
        <v>0</v>
      </c>
      <c r="BJ21" s="14">
        <f t="shared" si="15"/>
        <v>0</v>
      </c>
      <c r="BK21" s="8">
        <f t="shared" si="16"/>
        <v>0</v>
      </c>
      <c r="BL21" s="15">
        <f t="shared" si="17"/>
        <v>24</v>
      </c>
      <c r="BM21" s="18">
        <f t="shared" si="18"/>
        <v>4</v>
      </c>
      <c r="BN21" s="16">
        <f t="shared" si="19"/>
        <v>28</v>
      </c>
      <c r="BO21" s="16">
        <f t="shared" si="20"/>
        <v>0</v>
      </c>
      <c r="BP21" s="16">
        <f t="shared" si="1"/>
        <v>0</v>
      </c>
      <c r="BQ21" s="16">
        <f t="shared" si="21"/>
        <v>0</v>
      </c>
      <c r="BR21" s="17"/>
      <c r="BS21" s="17"/>
      <c r="BT21" s="18">
        <f t="shared" si="22"/>
        <v>-28</v>
      </c>
      <c r="BU21" s="4"/>
      <c r="BV21" s="4">
        <f t="shared" si="23"/>
        <v>0</v>
      </c>
      <c r="BW21" s="4">
        <f t="shared" si="24"/>
        <v>0</v>
      </c>
      <c r="BX21" s="4"/>
      <c r="BY21" s="4">
        <f t="shared" si="25"/>
        <v>0</v>
      </c>
      <c r="CB21" s="70">
        <f t="shared" si="26"/>
        <v>0</v>
      </c>
      <c r="CC21">
        <f>VLOOKUP(B21,[1]HK!$B$11:$Q$95,16,0)</f>
        <v>4</v>
      </c>
      <c r="CD21" s="35">
        <f t="shared" si="27"/>
        <v>0</v>
      </c>
    </row>
    <row r="22" spans="1:241" ht="15.6" x14ac:dyDescent="0.3">
      <c r="A22" s="8">
        <v>13</v>
      </c>
      <c r="B22" s="76" t="s">
        <v>135</v>
      </c>
      <c r="C22" s="78" t="s">
        <v>136</v>
      </c>
      <c r="D22" s="73"/>
      <c r="E22" s="20" t="s">
        <v>111</v>
      </c>
      <c r="F22" s="72"/>
      <c r="G22" s="8"/>
      <c r="H22" s="20" t="s">
        <v>311</v>
      </c>
      <c r="I22" s="20" t="s">
        <v>311</v>
      </c>
      <c r="J22" s="20" t="s">
        <v>24</v>
      </c>
      <c r="K22" s="20" t="s">
        <v>311</v>
      </c>
      <c r="L22" s="20" t="s">
        <v>311</v>
      </c>
      <c r="M22" s="20" t="s">
        <v>311</v>
      </c>
      <c r="N22" s="20" t="s">
        <v>311</v>
      </c>
      <c r="O22" s="20" t="s">
        <v>311</v>
      </c>
      <c r="P22" s="20" t="s">
        <v>311</v>
      </c>
      <c r="Q22" s="20" t="s">
        <v>24</v>
      </c>
      <c r="R22" s="20" t="s">
        <v>28</v>
      </c>
      <c r="S22" s="106" t="s">
        <v>28</v>
      </c>
      <c r="T22" s="104" t="s">
        <v>28</v>
      </c>
      <c r="U22" s="104" t="s">
        <v>28</v>
      </c>
      <c r="V22" s="104" t="s">
        <v>28</v>
      </c>
      <c r="W22" s="104" t="s">
        <v>28</v>
      </c>
      <c r="X22" s="104" t="s">
        <v>24</v>
      </c>
      <c r="Y22" s="104" t="s">
        <v>25</v>
      </c>
      <c r="Z22" s="104" t="s">
        <v>25</v>
      </c>
      <c r="AA22" s="104" t="s">
        <v>25</v>
      </c>
      <c r="AB22" s="104" t="s">
        <v>25</v>
      </c>
      <c r="AC22" s="104" t="s">
        <v>25</v>
      </c>
      <c r="AD22" s="104" t="s">
        <v>25</v>
      </c>
      <c r="AE22" s="104" t="s">
        <v>24</v>
      </c>
      <c r="AF22" s="104" t="s">
        <v>27</v>
      </c>
      <c r="AG22" s="104" t="s">
        <v>27</v>
      </c>
      <c r="AH22" s="95" t="s">
        <v>25</v>
      </c>
      <c r="AI22" s="95" t="s">
        <v>25</v>
      </c>
      <c r="AJ22" s="95" t="s">
        <v>27</v>
      </c>
      <c r="AK22" s="95" t="s">
        <v>25</v>
      </c>
      <c r="AL22" s="20" t="s">
        <v>24</v>
      </c>
      <c r="AM22" s="20" t="s">
        <v>25</v>
      </c>
      <c r="AN22" s="20" t="s">
        <v>27</v>
      </c>
      <c r="AO22" s="20" t="s">
        <v>25</v>
      </c>
      <c r="AP22" s="20" t="s">
        <v>25</v>
      </c>
      <c r="AQ22" s="20" t="s">
        <v>25</v>
      </c>
      <c r="AR22" s="20" t="s">
        <v>25</v>
      </c>
      <c r="AS22" s="20" t="s">
        <v>24</v>
      </c>
      <c r="AT22" s="20"/>
      <c r="AU22" s="20"/>
      <c r="AV22" s="20"/>
      <c r="AW22" s="96">
        <f t="shared" si="2"/>
        <v>14</v>
      </c>
      <c r="AX22" s="8">
        <f t="shared" si="3"/>
        <v>4</v>
      </c>
      <c r="AY22" s="8">
        <f t="shared" si="4"/>
        <v>6</v>
      </c>
      <c r="AZ22" s="8">
        <f t="shared" si="5"/>
        <v>0</v>
      </c>
      <c r="BA22" s="8">
        <f t="shared" si="6"/>
        <v>0</v>
      </c>
      <c r="BB22" s="8">
        <f t="shared" si="7"/>
        <v>0</v>
      </c>
      <c r="BC22" s="8">
        <f t="shared" si="8"/>
        <v>0</v>
      </c>
      <c r="BD22" s="8">
        <f t="shared" si="9"/>
        <v>0</v>
      </c>
      <c r="BE22" s="8">
        <f t="shared" si="10"/>
        <v>0</v>
      </c>
      <c r="BF22" s="14">
        <f t="shared" si="11"/>
        <v>0</v>
      </c>
      <c r="BG22" s="14">
        <f t="shared" si="12"/>
        <v>0</v>
      </c>
      <c r="BH22" s="8">
        <f t="shared" si="13"/>
        <v>4</v>
      </c>
      <c r="BI22" s="8">
        <f t="shared" si="14"/>
        <v>0</v>
      </c>
      <c r="BJ22" s="14">
        <f t="shared" si="15"/>
        <v>0</v>
      </c>
      <c r="BK22" s="8">
        <f t="shared" si="16"/>
        <v>0</v>
      </c>
      <c r="BL22" s="15">
        <f t="shared" si="17"/>
        <v>24</v>
      </c>
      <c r="BM22" s="18">
        <f t="shared" si="18"/>
        <v>4</v>
      </c>
      <c r="BN22" s="16">
        <f t="shared" si="19"/>
        <v>28</v>
      </c>
      <c r="BO22" s="16">
        <f t="shared" si="20"/>
        <v>0</v>
      </c>
      <c r="BP22" s="16">
        <f t="shared" si="1"/>
        <v>0</v>
      </c>
      <c r="BQ22" s="16">
        <f t="shared" si="21"/>
        <v>0</v>
      </c>
      <c r="BR22" s="17"/>
      <c r="BS22" s="17"/>
      <c r="BT22" s="18">
        <f t="shared" si="22"/>
        <v>-28</v>
      </c>
      <c r="BU22" s="4"/>
      <c r="BV22" s="4">
        <f t="shared" si="23"/>
        <v>0</v>
      </c>
      <c r="BW22" s="4">
        <f t="shared" si="24"/>
        <v>0</v>
      </c>
      <c r="BX22" s="4"/>
      <c r="BY22" s="4">
        <f t="shared" si="25"/>
        <v>0</v>
      </c>
      <c r="CB22" s="70">
        <f t="shared" si="26"/>
        <v>0</v>
      </c>
      <c r="CC22">
        <f>VLOOKUP(B22,[1]HK!$B$11:$Q$95,16,0)</f>
        <v>4</v>
      </c>
      <c r="CD22" s="35">
        <f t="shared" si="27"/>
        <v>0</v>
      </c>
    </row>
    <row r="23" spans="1:241" ht="15.6" x14ac:dyDescent="0.3">
      <c r="A23" s="8">
        <v>14</v>
      </c>
      <c r="B23" s="76" t="s">
        <v>137</v>
      </c>
      <c r="C23" s="80" t="s">
        <v>138</v>
      </c>
      <c r="D23" s="73"/>
      <c r="E23" s="20" t="s">
        <v>111</v>
      </c>
      <c r="F23" s="72"/>
      <c r="G23" s="8"/>
      <c r="H23" s="20" t="s">
        <v>28</v>
      </c>
      <c r="I23" s="20" t="s">
        <v>270</v>
      </c>
      <c r="J23" s="20" t="s">
        <v>28</v>
      </c>
      <c r="K23" s="20" t="s">
        <v>24</v>
      </c>
      <c r="L23" s="20" t="s">
        <v>25</v>
      </c>
      <c r="M23" s="20" t="s">
        <v>25</v>
      </c>
      <c r="N23" s="20" t="s">
        <v>25</v>
      </c>
      <c r="O23" s="20" t="s">
        <v>27</v>
      </c>
      <c r="P23" s="20" t="s">
        <v>25</v>
      </c>
      <c r="Q23" s="20" t="s">
        <v>25</v>
      </c>
      <c r="R23" s="20" t="s">
        <v>24</v>
      </c>
      <c r="S23" s="106" t="s">
        <v>28</v>
      </c>
      <c r="T23" s="104" t="s">
        <v>28</v>
      </c>
      <c r="U23" s="104" t="s">
        <v>28</v>
      </c>
      <c r="V23" s="104" t="s">
        <v>28</v>
      </c>
      <c r="W23" s="104" t="s">
        <v>28</v>
      </c>
      <c r="X23" s="104" t="s">
        <v>28</v>
      </c>
      <c r="Y23" s="104" t="s">
        <v>24</v>
      </c>
      <c r="Z23" s="104" t="s">
        <v>27</v>
      </c>
      <c r="AA23" s="104" t="s">
        <v>27</v>
      </c>
      <c r="AB23" s="104" t="s">
        <v>27</v>
      </c>
      <c r="AC23" s="104" t="s">
        <v>25</v>
      </c>
      <c r="AD23" s="104" t="s">
        <v>25</v>
      </c>
      <c r="AE23" s="104" t="s">
        <v>25</v>
      </c>
      <c r="AF23" s="104" t="s">
        <v>24</v>
      </c>
      <c r="AG23" s="104" t="s">
        <v>25</v>
      </c>
      <c r="AH23" s="95" t="s">
        <v>25</v>
      </c>
      <c r="AI23" s="95" t="s">
        <v>25</v>
      </c>
      <c r="AJ23" s="95" t="s">
        <v>25</v>
      </c>
      <c r="AK23" s="95" t="s">
        <v>25</v>
      </c>
      <c r="AL23" s="20" t="s">
        <v>270</v>
      </c>
      <c r="AM23" s="20" t="s">
        <v>24</v>
      </c>
      <c r="AN23" s="20" t="s">
        <v>25</v>
      </c>
      <c r="AO23" s="20" t="s">
        <v>25</v>
      </c>
      <c r="AP23" s="20" t="s">
        <v>25</v>
      </c>
      <c r="AQ23" s="20" t="s">
        <v>27</v>
      </c>
      <c r="AR23" s="20" t="s">
        <v>25</v>
      </c>
      <c r="AS23" s="20" t="s">
        <v>29</v>
      </c>
      <c r="AT23" s="20"/>
      <c r="AU23" s="20"/>
      <c r="AV23" s="20"/>
      <c r="AW23" s="96">
        <f t="shared" si="2"/>
        <v>12</v>
      </c>
      <c r="AX23" s="8">
        <f t="shared" si="3"/>
        <v>4</v>
      </c>
      <c r="AY23" s="8">
        <f t="shared" si="4"/>
        <v>6</v>
      </c>
      <c r="AZ23" s="8">
        <f t="shared" si="5"/>
        <v>0</v>
      </c>
      <c r="BA23" s="8">
        <f t="shared" si="6"/>
        <v>0</v>
      </c>
      <c r="BB23" s="8">
        <f t="shared" si="7"/>
        <v>1</v>
      </c>
      <c r="BC23" s="8">
        <f t="shared" si="8"/>
        <v>0</v>
      </c>
      <c r="BD23" s="8">
        <f t="shared" si="9"/>
        <v>1</v>
      </c>
      <c r="BE23" s="8">
        <f t="shared" si="10"/>
        <v>0</v>
      </c>
      <c r="BF23" s="14">
        <f t="shared" si="11"/>
        <v>0</v>
      </c>
      <c r="BG23" s="14">
        <f t="shared" si="12"/>
        <v>0</v>
      </c>
      <c r="BH23" s="8">
        <f t="shared" si="13"/>
        <v>4</v>
      </c>
      <c r="BI23" s="8">
        <f t="shared" si="14"/>
        <v>0</v>
      </c>
      <c r="BJ23" s="14">
        <f t="shared" si="15"/>
        <v>0</v>
      </c>
      <c r="BK23" s="8">
        <f t="shared" si="16"/>
        <v>0</v>
      </c>
      <c r="BL23" s="15">
        <f t="shared" si="17"/>
        <v>24</v>
      </c>
      <c r="BM23" s="18">
        <f t="shared" si="18"/>
        <v>4</v>
      </c>
      <c r="BN23" s="16">
        <f t="shared" si="19"/>
        <v>28</v>
      </c>
      <c r="BO23" s="16">
        <f t="shared" si="20"/>
        <v>2</v>
      </c>
      <c r="BP23" s="16">
        <f t="shared" si="1"/>
        <v>0</v>
      </c>
      <c r="BQ23" s="16">
        <f t="shared" si="21"/>
        <v>0</v>
      </c>
      <c r="BR23" s="17"/>
      <c r="BS23" s="17"/>
      <c r="BT23" s="18">
        <f t="shared" si="22"/>
        <v>-28</v>
      </c>
      <c r="BU23" s="4"/>
      <c r="BV23" s="4">
        <f t="shared" si="23"/>
        <v>16</v>
      </c>
      <c r="BW23" s="4">
        <f t="shared" si="24"/>
        <v>0</v>
      </c>
      <c r="BX23" s="4"/>
      <c r="BY23" s="4">
        <f t="shared" si="25"/>
        <v>0</v>
      </c>
      <c r="CB23" s="70">
        <f t="shared" si="26"/>
        <v>0</v>
      </c>
      <c r="CC23">
        <f>VLOOKUP(B23,[1]HK!$B$11:$Q$95,16,0)</f>
        <v>4</v>
      </c>
      <c r="CD23" s="35">
        <f t="shared" si="27"/>
        <v>0</v>
      </c>
    </row>
    <row r="24" spans="1:241" ht="15.6" x14ac:dyDescent="0.3">
      <c r="A24" s="8">
        <v>15</v>
      </c>
      <c r="B24" s="76" t="s">
        <v>139</v>
      </c>
      <c r="C24" s="81" t="s">
        <v>140</v>
      </c>
      <c r="D24" s="73"/>
      <c r="E24" s="20" t="s">
        <v>111</v>
      </c>
      <c r="F24" s="72"/>
      <c r="G24" s="13"/>
      <c r="H24" s="20" t="s">
        <v>25</v>
      </c>
      <c r="I24" s="20" t="s">
        <v>25</v>
      </c>
      <c r="J24" s="20" t="s">
        <v>25</v>
      </c>
      <c r="K24" s="20" t="s">
        <v>25</v>
      </c>
      <c r="L24" s="20" t="s">
        <v>24</v>
      </c>
      <c r="M24" s="20" t="s">
        <v>25</v>
      </c>
      <c r="N24" s="20" t="s">
        <v>25</v>
      </c>
      <c r="O24" s="20" t="s">
        <v>25</v>
      </c>
      <c r="P24" s="20" t="s">
        <v>25</v>
      </c>
      <c r="Q24" s="20" t="s">
        <v>25</v>
      </c>
      <c r="R24" s="20" t="s">
        <v>25</v>
      </c>
      <c r="S24" s="106" t="s">
        <v>24</v>
      </c>
      <c r="T24" s="104" t="s">
        <v>25</v>
      </c>
      <c r="U24" s="104" t="s">
        <v>25</v>
      </c>
      <c r="V24" s="104" t="s">
        <v>25</v>
      </c>
      <c r="W24" s="104" t="s">
        <v>25</v>
      </c>
      <c r="X24" s="104" t="s">
        <v>25</v>
      </c>
      <c r="Y24" s="104" t="s">
        <v>25</v>
      </c>
      <c r="Z24" s="104" t="s">
        <v>24</v>
      </c>
      <c r="AA24" s="104" t="s">
        <v>27</v>
      </c>
      <c r="AB24" s="104" t="s">
        <v>28</v>
      </c>
      <c r="AC24" s="104" t="s">
        <v>27</v>
      </c>
      <c r="AD24" s="104" t="s">
        <v>27</v>
      </c>
      <c r="AE24" s="104" t="s">
        <v>27</v>
      </c>
      <c r="AF24" s="104" t="s">
        <v>27</v>
      </c>
      <c r="AG24" s="104" t="s">
        <v>24</v>
      </c>
      <c r="AH24" s="95" t="s">
        <v>28</v>
      </c>
      <c r="AI24" s="95" t="s">
        <v>28</v>
      </c>
      <c r="AJ24" s="95" t="s">
        <v>28</v>
      </c>
      <c r="AK24" s="95" t="s">
        <v>28</v>
      </c>
      <c r="AL24" s="20" t="s">
        <v>28</v>
      </c>
      <c r="AM24" s="20" t="s">
        <v>28</v>
      </c>
      <c r="AN24" s="20" t="s">
        <v>24</v>
      </c>
      <c r="AO24" s="20" t="s">
        <v>27</v>
      </c>
      <c r="AP24" s="20" t="s">
        <v>25</v>
      </c>
      <c r="AQ24" s="20" t="s">
        <v>27</v>
      </c>
      <c r="AR24" s="20" t="s">
        <v>27</v>
      </c>
      <c r="AS24" s="20" t="s">
        <v>27</v>
      </c>
      <c r="AT24" s="20"/>
      <c r="AU24" s="20"/>
      <c r="AV24" s="20"/>
      <c r="AW24" s="96">
        <f t="shared" si="2"/>
        <v>8</v>
      </c>
      <c r="AX24" s="8">
        <f t="shared" si="3"/>
        <v>9</v>
      </c>
      <c r="AY24" s="8">
        <f t="shared" si="4"/>
        <v>7</v>
      </c>
      <c r="AZ24" s="8">
        <f t="shared" si="5"/>
        <v>0</v>
      </c>
      <c r="BA24" s="8">
        <f t="shared" si="6"/>
        <v>0</v>
      </c>
      <c r="BB24" s="8">
        <f t="shared" si="7"/>
        <v>0</v>
      </c>
      <c r="BC24" s="8">
        <f t="shared" si="8"/>
        <v>0</v>
      </c>
      <c r="BD24" s="8">
        <f t="shared" si="9"/>
        <v>0</v>
      </c>
      <c r="BE24" s="8">
        <f t="shared" si="10"/>
        <v>0</v>
      </c>
      <c r="BF24" s="14">
        <f t="shared" si="11"/>
        <v>0</v>
      </c>
      <c r="BG24" s="14">
        <f t="shared" si="12"/>
        <v>0</v>
      </c>
      <c r="BH24" s="8">
        <f t="shared" si="13"/>
        <v>4</v>
      </c>
      <c r="BI24" s="8">
        <f t="shared" si="14"/>
        <v>0</v>
      </c>
      <c r="BJ24" s="14">
        <f t="shared" si="15"/>
        <v>0</v>
      </c>
      <c r="BK24" s="8">
        <f t="shared" si="16"/>
        <v>0</v>
      </c>
      <c r="BL24" s="15">
        <f t="shared" si="17"/>
        <v>24</v>
      </c>
      <c r="BM24" s="18">
        <f t="shared" si="18"/>
        <v>4</v>
      </c>
      <c r="BN24" s="16">
        <f t="shared" si="19"/>
        <v>28</v>
      </c>
      <c r="BO24" s="16">
        <f t="shared" si="20"/>
        <v>0</v>
      </c>
      <c r="BP24" s="16">
        <f t="shared" si="1"/>
        <v>0</v>
      </c>
      <c r="BQ24" s="16">
        <f t="shared" si="21"/>
        <v>0</v>
      </c>
      <c r="BR24" s="17"/>
      <c r="BS24" s="17"/>
      <c r="BT24" s="18">
        <f t="shared" si="22"/>
        <v>-28</v>
      </c>
      <c r="BU24" s="4"/>
      <c r="BV24" s="4">
        <f t="shared" si="23"/>
        <v>0</v>
      </c>
      <c r="BW24" s="4">
        <f t="shared" si="24"/>
        <v>0</v>
      </c>
      <c r="BX24" s="4"/>
      <c r="BY24" s="4">
        <f t="shared" si="25"/>
        <v>0</v>
      </c>
      <c r="CB24" s="70">
        <f t="shared" si="26"/>
        <v>0</v>
      </c>
      <c r="CC24">
        <f>VLOOKUP(B24,[1]HK!$B$11:$Q$95,16,0)</f>
        <v>4</v>
      </c>
      <c r="CD24" s="35">
        <f t="shared" si="27"/>
        <v>0</v>
      </c>
    </row>
    <row r="25" spans="1:241" ht="15.6" x14ac:dyDescent="0.3">
      <c r="A25" s="8">
        <v>16</v>
      </c>
      <c r="B25" s="76" t="s">
        <v>141</v>
      </c>
      <c r="C25" s="78" t="s">
        <v>142</v>
      </c>
      <c r="D25" s="73"/>
      <c r="E25" s="20" t="s">
        <v>111</v>
      </c>
      <c r="F25" s="72"/>
      <c r="G25" s="8"/>
      <c r="H25" s="20" t="s">
        <v>25</v>
      </c>
      <c r="I25" s="20" t="s">
        <v>27</v>
      </c>
      <c r="J25" s="20" t="s">
        <v>28</v>
      </c>
      <c r="K25" s="20" t="s">
        <v>28</v>
      </c>
      <c r="L25" s="20" t="s">
        <v>28</v>
      </c>
      <c r="M25" s="20" t="s">
        <v>24</v>
      </c>
      <c r="N25" s="20" t="s">
        <v>25</v>
      </c>
      <c r="O25" s="20" t="s">
        <v>25</v>
      </c>
      <c r="P25" s="20" t="s">
        <v>25</v>
      </c>
      <c r="Q25" s="20" t="s">
        <v>25</v>
      </c>
      <c r="R25" s="20" t="s">
        <v>25</v>
      </c>
      <c r="S25" s="106" t="s">
        <v>25</v>
      </c>
      <c r="T25" s="104" t="s">
        <v>24</v>
      </c>
      <c r="U25" s="104" t="s">
        <v>28</v>
      </c>
      <c r="V25" s="104" t="s">
        <v>28</v>
      </c>
      <c r="W25" s="104" t="s">
        <v>28</v>
      </c>
      <c r="X25" s="104" t="s">
        <v>28</v>
      </c>
      <c r="Y25" s="104" t="s">
        <v>28</v>
      </c>
      <c r="Z25" s="104" t="s">
        <v>28</v>
      </c>
      <c r="AA25" s="104" t="s">
        <v>24</v>
      </c>
      <c r="AB25" s="104" t="s">
        <v>25</v>
      </c>
      <c r="AC25" s="104" t="s">
        <v>270</v>
      </c>
      <c r="AD25" s="104" t="s">
        <v>27</v>
      </c>
      <c r="AE25" s="104" t="s">
        <v>27</v>
      </c>
      <c r="AF25" s="104" t="s">
        <v>27</v>
      </c>
      <c r="AG25" s="104" t="s">
        <v>27</v>
      </c>
      <c r="AH25" s="95" t="s">
        <v>24</v>
      </c>
      <c r="AI25" s="95" t="s">
        <v>25</v>
      </c>
      <c r="AJ25" s="95" t="s">
        <v>25</v>
      </c>
      <c r="AK25" s="95" t="s">
        <v>25</v>
      </c>
      <c r="AL25" s="20" t="s">
        <v>25</v>
      </c>
      <c r="AM25" s="20" t="s">
        <v>25</v>
      </c>
      <c r="AN25" s="20" t="s">
        <v>25</v>
      </c>
      <c r="AO25" s="20" t="s">
        <v>24</v>
      </c>
      <c r="AP25" s="20" t="s">
        <v>27</v>
      </c>
      <c r="AQ25" s="20" t="s">
        <v>27</v>
      </c>
      <c r="AR25" s="20" t="s">
        <v>27</v>
      </c>
      <c r="AS25" s="20" t="s">
        <v>29</v>
      </c>
      <c r="AT25" s="20"/>
      <c r="AU25" s="20"/>
      <c r="AV25" s="20"/>
      <c r="AW25" s="96">
        <f t="shared" si="2"/>
        <v>9</v>
      </c>
      <c r="AX25" s="8">
        <f t="shared" si="3"/>
        <v>7</v>
      </c>
      <c r="AY25" s="8">
        <f t="shared" si="4"/>
        <v>6</v>
      </c>
      <c r="AZ25" s="8">
        <f t="shared" si="5"/>
        <v>0</v>
      </c>
      <c r="BA25" s="8">
        <f t="shared" si="6"/>
        <v>0</v>
      </c>
      <c r="BB25" s="8">
        <f t="shared" si="7"/>
        <v>1</v>
      </c>
      <c r="BC25" s="8">
        <f t="shared" si="8"/>
        <v>0</v>
      </c>
      <c r="BD25" s="8">
        <f t="shared" si="9"/>
        <v>1</v>
      </c>
      <c r="BE25" s="8">
        <f t="shared" si="10"/>
        <v>0</v>
      </c>
      <c r="BF25" s="14">
        <f t="shared" si="11"/>
        <v>0</v>
      </c>
      <c r="BG25" s="14">
        <f t="shared" si="12"/>
        <v>0</v>
      </c>
      <c r="BH25" s="8">
        <f t="shared" si="13"/>
        <v>4</v>
      </c>
      <c r="BI25" s="8">
        <f t="shared" si="14"/>
        <v>0</v>
      </c>
      <c r="BJ25" s="14">
        <f t="shared" si="15"/>
        <v>0</v>
      </c>
      <c r="BK25" s="8">
        <f t="shared" si="16"/>
        <v>0</v>
      </c>
      <c r="BL25" s="15">
        <f t="shared" si="17"/>
        <v>24</v>
      </c>
      <c r="BM25" s="18">
        <f t="shared" si="18"/>
        <v>4</v>
      </c>
      <c r="BN25" s="16">
        <f t="shared" si="19"/>
        <v>28</v>
      </c>
      <c r="BO25" s="16">
        <f t="shared" si="20"/>
        <v>2</v>
      </c>
      <c r="BP25" s="16">
        <f t="shared" si="1"/>
        <v>0</v>
      </c>
      <c r="BQ25" s="16">
        <f t="shared" si="21"/>
        <v>0</v>
      </c>
      <c r="BR25" s="20"/>
      <c r="BS25" s="17"/>
      <c r="BT25" s="18">
        <f t="shared" si="22"/>
        <v>-28</v>
      </c>
      <c r="BU25" s="4"/>
      <c r="BV25" s="4">
        <f t="shared" si="23"/>
        <v>16</v>
      </c>
      <c r="BW25" s="4">
        <f t="shared" si="24"/>
        <v>0</v>
      </c>
      <c r="BX25" s="4"/>
      <c r="BY25" s="4">
        <f t="shared" si="25"/>
        <v>0</v>
      </c>
      <c r="CB25" s="70">
        <f t="shared" si="26"/>
        <v>0</v>
      </c>
      <c r="CC25">
        <f>VLOOKUP(B25,[1]HK!$B$11:$Q$95,16,0)</f>
        <v>4</v>
      </c>
      <c r="CD25" s="35">
        <f t="shared" si="27"/>
        <v>0</v>
      </c>
    </row>
    <row r="26" spans="1:241" ht="15.6" x14ac:dyDescent="0.3">
      <c r="A26" s="8">
        <v>17</v>
      </c>
      <c r="B26" s="76" t="s">
        <v>143</v>
      </c>
      <c r="C26" s="77" t="s">
        <v>31</v>
      </c>
      <c r="D26" s="73"/>
      <c r="E26" s="20" t="s">
        <v>111</v>
      </c>
      <c r="F26" s="72"/>
      <c r="G26" s="13"/>
      <c r="H26" s="20" t="s">
        <v>27</v>
      </c>
      <c r="I26" s="20" t="s">
        <v>25</v>
      </c>
      <c r="J26" s="20" t="s">
        <v>27</v>
      </c>
      <c r="K26" s="20" t="s">
        <v>27</v>
      </c>
      <c r="L26" s="20" t="s">
        <v>27</v>
      </c>
      <c r="M26" s="20" t="s">
        <v>28</v>
      </c>
      <c r="N26" s="20" t="s">
        <v>24</v>
      </c>
      <c r="O26" s="20" t="s">
        <v>26</v>
      </c>
      <c r="P26" s="20" t="s">
        <v>27</v>
      </c>
      <c r="Q26" s="20" t="s">
        <v>25</v>
      </c>
      <c r="R26" s="43" t="s">
        <v>27</v>
      </c>
      <c r="S26" s="106" t="s">
        <v>27</v>
      </c>
      <c r="T26" s="104" t="s">
        <v>27</v>
      </c>
      <c r="U26" s="104" t="s">
        <v>24</v>
      </c>
      <c r="V26" s="104" t="s">
        <v>27</v>
      </c>
      <c r="W26" s="104" t="s">
        <v>28</v>
      </c>
      <c r="X26" s="104" t="s">
        <v>28</v>
      </c>
      <c r="Y26" s="104" t="s">
        <v>28</v>
      </c>
      <c r="Z26" s="104" t="s">
        <v>28</v>
      </c>
      <c r="AA26" s="104" t="s">
        <v>28</v>
      </c>
      <c r="AB26" s="104" t="s">
        <v>24</v>
      </c>
      <c r="AC26" s="104" t="s">
        <v>29</v>
      </c>
      <c r="AD26" s="104" t="s">
        <v>25</v>
      </c>
      <c r="AE26" s="104" t="s">
        <v>25</v>
      </c>
      <c r="AF26" s="104" t="s">
        <v>25</v>
      </c>
      <c r="AG26" s="104" t="s">
        <v>25</v>
      </c>
      <c r="AH26" s="95" t="s">
        <v>25</v>
      </c>
      <c r="AI26" s="95" t="s">
        <v>24</v>
      </c>
      <c r="AJ26" s="95" t="s">
        <v>25</v>
      </c>
      <c r="AK26" s="95" t="s">
        <v>25</v>
      </c>
      <c r="AL26" s="20" t="s">
        <v>27</v>
      </c>
      <c r="AM26" s="20" t="s">
        <v>27</v>
      </c>
      <c r="AN26" s="20" t="s">
        <v>25</v>
      </c>
      <c r="AO26" s="20" t="s">
        <v>25</v>
      </c>
      <c r="AP26" s="20" t="s">
        <v>24</v>
      </c>
      <c r="AQ26" s="20" t="s">
        <v>25</v>
      </c>
      <c r="AR26" s="20" t="s">
        <v>29</v>
      </c>
      <c r="AS26" s="20" t="s">
        <v>25</v>
      </c>
      <c r="AT26" s="20"/>
      <c r="AU26" s="20"/>
      <c r="AV26" s="20"/>
      <c r="AW26" s="96">
        <f t="shared" si="2"/>
        <v>11</v>
      </c>
      <c r="AX26" s="8">
        <f t="shared" si="3"/>
        <v>6</v>
      </c>
      <c r="AY26" s="8">
        <f t="shared" si="4"/>
        <v>5</v>
      </c>
      <c r="AZ26" s="8">
        <f t="shared" si="5"/>
        <v>0</v>
      </c>
      <c r="BA26" s="8">
        <f t="shared" si="6"/>
        <v>0</v>
      </c>
      <c r="BB26" s="8">
        <f t="shared" si="7"/>
        <v>2</v>
      </c>
      <c r="BC26" s="8">
        <f t="shared" si="8"/>
        <v>0</v>
      </c>
      <c r="BD26" s="8">
        <f t="shared" si="9"/>
        <v>0</v>
      </c>
      <c r="BE26" s="8">
        <f t="shared" si="10"/>
        <v>0</v>
      </c>
      <c r="BF26" s="14">
        <f t="shared" si="11"/>
        <v>0</v>
      </c>
      <c r="BG26" s="14">
        <f t="shared" si="12"/>
        <v>0</v>
      </c>
      <c r="BH26" s="8">
        <f t="shared" si="13"/>
        <v>4</v>
      </c>
      <c r="BI26" s="8">
        <f t="shared" si="14"/>
        <v>0</v>
      </c>
      <c r="BJ26" s="14">
        <f t="shared" si="15"/>
        <v>0</v>
      </c>
      <c r="BK26" s="8">
        <f t="shared" si="16"/>
        <v>0</v>
      </c>
      <c r="BL26" s="15">
        <f t="shared" si="17"/>
        <v>24</v>
      </c>
      <c r="BM26" s="18">
        <f t="shared" si="18"/>
        <v>4</v>
      </c>
      <c r="BN26" s="16">
        <f t="shared" si="19"/>
        <v>28</v>
      </c>
      <c r="BO26" s="16">
        <f t="shared" si="20"/>
        <v>2</v>
      </c>
      <c r="BP26" s="16">
        <f t="shared" si="1"/>
        <v>0</v>
      </c>
      <c r="BQ26" s="16">
        <f t="shared" si="21"/>
        <v>0</v>
      </c>
      <c r="BR26" s="17"/>
      <c r="BS26" s="17"/>
      <c r="BT26" s="18">
        <f t="shared" si="22"/>
        <v>-28</v>
      </c>
      <c r="BU26" s="4"/>
      <c r="BV26" s="4">
        <f t="shared" si="23"/>
        <v>16</v>
      </c>
      <c r="BW26" s="4">
        <f t="shared" si="24"/>
        <v>0</v>
      </c>
      <c r="BX26" s="4"/>
      <c r="BY26" s="4">
        <f t="shared" si="25"/>
        <v>0</v>
      </c>
      <c r="CB26" s="70">
        <f t="shared" si="26"/>
        <v>0</v>
      </c>
      <c r="CC26">
        <f>VLOOKUP(B26,[1]HK!$B$11:$Q$95,16,0)</f>
        <v>4</v>
      </c>
      <c r="CD26" s="35">
        <f t="shared" si="27"/>
        <v>0</v>
      </c>
      <c r="IG26" t="s">
        <v>257</v>
      </c>
    </row>
    <row r="27" spans="1:241" ht="15.6" x14ac:dyDescent="0.3">
      <c r="A27" s="8">
        <v>18</v>
      </c>
      <c r="B27" s="76" t="s">
        <v>144</v>
      </c>
      <c r="C27" s="77" t="s">
        <v>145</v>
      </c>
      <c r="D27" s="73"/>
      <c r="E27" s="20" t="s">
        <v>111</v>
      </c>
      <c r="F27" s="72"/>
      <c r="G27" s="8"/>
      <c r="H27" s="99" t="s">
        <v>24</v>
      </c>
      <c r="I27" s="99" t="s">
        <v>311</v>
      </c>
      <c r="J27" s="99" t="s">
        <v>311</v>
      </c>
      <c r="K27" s="99" t="s">
        <v>311</v>
      </c>
      <c r="L27" s="99" t="s">
        <v>311</v>
      </c>
      <c r="M27" s="99" t="s">
        <v>311</v>
      </c>
      <c r="N27" s="99" t="s">
        <v>24</v>
      </c>
      <c r="O27" s="20" t="s">
        <v>26</v>
      </c>
      <c r="P27" s="20" t="s">
        <v>26</v>
      </c>
      <c r="Q27" s="99" t="s">
        <v>311</v>
      </c>
      <c r="R27" s="43" t="s">
        <v>28</v>
      </c>
      <c r="S27" s="106" t="s">
        <v>28</v>
      </c>
      <c r="T27" s="104" t="s">
        <v>27</v>
      </c>
      <c r="U27" s="104" t="s">
        <v>27</v>
      </c>
      <c r="V27" s="104" t="s">
        <v>26</v>
      </c>
      <c r="W27" s="104" t="s">
        <v>25</v>
      </c>
      <c r="X27" s="104" t="s">
        <v>24</v>
      </c>
      <c r="Y27" s="104" t="s">
        <v>25</v>
      </c>
      <c r="Z27" s="104" t="s">
        <v>25</v>
      </c>
      <c r="AA27" s="104" t="s">
        <v>25</v>
      </c>
      <c r="AB27" s="104" t="s">
        <v>25</v>
      </c>
      <c r="AC27" s="104" t="s">
        <v>28</v>
      </c>
      <c r="AD27" s="104" t="s">
        <v>27</v>
      </c>
      <c r="AE27" s="104" t="s">
        <v>24</v>
      </c>
      <c r="AF27" s="104" t="s">
        <v>27</v>
      </c>
      <c r="AG27" s="104" t="s">
        <v>28</v>
      </c>
      <c r="AH27" s="95" t="s">
        <v>28</v>
      </c>
      <c r="AI27" s="95" t="s">
        <v>27</v>
      </c>
      <c r="AJ27" s="95" t="s">
        <v>26</v>
      </c>
      <c r="AK27" s="95" t="s">
        <v>27</v>
      </c>
      <c r="AL27" s="20" t="s">
        <v>25</v>
      </c>
      <c r="AM27" s="20" t="s">
        <v>24</v>
      </c>
      <c r="AN27" s="20" t="s">
        <v>26</v>
      </c>
      <c r="AO27" s="20" t="s">
        <v>27</v>
      </c>
      <c r="AP27" s="20" t="s">
        <v>27</v>
      </c>
      <c r="AQ27" s="20" t="s">
        <v>26</v>
      </c>
      <c r="AR27" s="20" t="s">
        <v>29</v>
      </c>
      <c r="AS27" s="20" t="s">
        <v>27</v>
      </c>
      <c r="AT27" s="20"/>
      <c r="AU27" s="20"/>
      <c r="AV27" s="20"/>
      <c r="AW27" s="96">
        <f t="shared" si="2"/>
        <v>6</v>
      </c>
      <c r="AX27" s="8">
        <f t="shared" si="3"/>
        <v>9</v>
      </c>
      <c r="AY27" s="8">
        <f t="shared" si="4"/>
        <v>5</v>
      </c>
      <c r="AZ27" s="8">
        <f t="shared" si="5"/>
        <v>0</v>
      </c>
      <c r="BA27" s="8">
        <f t="shared" si="6"/>
        <v>0</v>
      </c>
      <c r="BB27" s="8">
        <f t="shared" si="7"/>
        <v>1</v>
      </c>
      <c r="BC27" s="8">
        <f t="shared" si="8"/>
        <v>0</v>
      </c>
      <c r="BD27" s="8">
        <f t="shared" si="9"/>
        <v>0</v>
      </c>
      <c r="BE27" s="8">
        <f t="shared" si="10"/>
        <v>0</v>
      </c>
      <c r="BF27" s="14">
        <f t="shared" si="11"/>
        <v>0</v>
      </c>
      <c r="BG27" s="14">
        <f t="shared" si="12"/>
        <v>0</v>
      </c>
      <c r="BH27" s="8">
        <f t="shared" si="13"/>
        <v>3</v>
      </c>
      <c r="BI27" s="8">
        <f t="shared" si="14"/>
        <v>2</v>
      </c>
      <c r="BJ27" s="14">
        <f t="shared" si="15"/>
        <v>0</v>
      </c>
      <c r="BK27" s="8">
        <f t="shared" si="16"/>
        <v>0</v>
      </c>
      <c r="BL27" s="15">
        <f t="shared" si="17"/>
        <v>21</v>
      </c>
      <c r="BM27" s="18">
        <f t="shared" si="18"/>
        <v>3</v>
      </c>
      <c r="BN27" s="16">
        <f t="shared" si="19"/>
        <v>24</v>
      </c>
      <c r="BO27" s="16">
        <f t="shared" si="20"/>
        <v>1</v>
      </c>
      <c r="BP27" s="16">
        <f t="shared" si="1"/>
        <v>0</v>
      </c>
      <c r="BQ27" s="16">
        <f t="shared" si="21"/>
        <v>0</v>
      </c>
      <c r="BR27" s="17"/>
      <c r="BS27" s="17"/>
      <c r="BT27" s="18">
        <f t="shared" si="22"/>
        <v>-24</v>
      </c>
      <c r="BU27" s="4"/>
      <c r="BV27" s="4">
        <f t="shared" si="23"/>
        <v>8</v>
      </c>
      <c r="BW27" s="4">
        <f t="shared" si="24"/>
        <v>0</v>
      </c>
      <c r="BX27" s="4"/>
      <c r="BY27" s="4">
        <f t="shared" si="25"/>
        <v>0</v>
      </c>
      <c r="CB27" s="70">
        <f t="shared" si="26"/>
        <v>0.5</v>
      </c>
      <c r="CC27">
        <f>VLOOKUP(B27,[1]HK!$B$11:$Q$95,16,0)</f>
        <v>3</v>
      </c>
      <c r="CD27" s="35">
        <f t="shared" si="27"/>
        <v>0</v>
      </c>
    </row>
    <row r="28" spans="1:241" ht="15.6" x14ac:dyDescent="0.3">
      <c r="A28" s="8">
        <v>19</v>
      </c>
      <c r="B28" s="76" t="s">
        <v>146</v>
      </c>
      <c r="C28" s="78" t="s">
        <v>147</v>
      </c>
      <c r="D28" s="73"/>
      <c r="E28" s="20" t="s">
        <v>111</v>
      </c>
      <c r="F28" s="72"/>
      <c r="G28" s="8"/>
      <c r="H28" s="20" t="s">
        <v>28</v>
      </c>
      <c r="I28" s="20" t="s">
        <v>24</v>
      </c>
      <c r="J28" s="20" t="s">
        <v>25</v>
      </c>
      <c r="K28" s="20" t="s">
        <v>25</v>
      </c>
      <c r="L28" s="20" t="s">
        <v>25</v>
      </c>
      <c r="M28" s="20" t="s">
        <v>25</v>
      </c>
      <c r="N28" s="20" t="s">
        <v>25</v>
      </c>
      <c r="O28" s="20" t="s">
        <v>25</v>
      </c>
      <c r="P28" s="20" t="s">
        <v>24</v>
      </c>
      <c r="Q28" s="20" t="s">
        <v>27</v>
      </c>
      <c r="R28" s="20" t="s">
        <v>27</v>
      </c>
      <c r="S28" s="106" t="s">
        <v>27</v>
      </c>
      <c r="T28" s="104" t="s">
        <v>27</v>
      </c>
      <c r="U28" s="104" t="s">
        <v>27</v>
      </c>
      <c r="V28" s="104" t="s">
        <v>25</v>
      </c>
      <c r="W28" s="104" t="s">
        <v>24</v>
      </c>
      <c r="X28" s="104" t="s">
        <v>27</v>
      </c>
      <c r="Y28" s="104" t="s">
        <v>27</v>
      </c>
      <c r="Z28" s="104" t="s">
        <v>25</v>
      </c>
      <c r="AA28" s="104" t="s">
        <v>27</v>
      </c>
      <c r="AB28" s="104" t="s">
        <v>27</v>
      </c>
      <c r="AC28" s="104" t="s">
        <v>28</v>
      </c>
      <c r="AD28" s="104" t="s">
        <v>24</v>
      </c>
      <c r="AE28" s="104" t="s">
        <v>26</v>
      </c>
      <c r="AF28" s="104" t="s">
        <v>25</v>
      </c>
      <c r="AG28" s="104" t="s">
        <v>26</v>
      </c>
      <c r="AH28" s="95" t="s">
        <v>26</v>
      </c>
      <c r="AI28" s="95" t="s">
        <v>25</v>
      </c>
      <c r="AJ28" s="95" t="s">
        <v>25</v>
      </c>
      <c r="AK28" s="95" t="s">
        <v>26</v>
      </c>
      <c r="AL28" s="20" t="s">
        <v>24</v>
      </c>
      <c r="AM28" s="20" t="s">
        <v>28</v>
      </c>
      <c r="AN28" s="20" t="s">
        <v>28</v>
      </c>
      <c r="AO28" s="20" t="s">
        <v>28</v>
      </c>
      <c r="AP28" s="20" t="s">
        <v>28</v>
      </c>
      <c r="AQ28" s="20" t="s">
        <v>28</v>
      </c>
      <c r="AR28" s="20" t="s">
        <v>26</v>
      </c>
      <c r="AS28" s="20" t="s">
        <v>28</v>
      </c>
      <c r="AT28" s="20"/>
      <c r="AU28" s="20"/>
      <c r="AV28" s="20"/>
      <c r="AW28" s="96">
        <f t="shared" si="2"/>
        <v>5</v>
      </c>
      <c r="AX28" s="8">
        <f t="shared" si="3"/>
        <v>8</v>
      </c>
      <c r="AY28" s="8">
        <f t="shared" si="4"/>
        <v>7</v>
      </c>
      <c r="AZ28" s="8">
        <f t="shared" si="5"/>
        <v>0</v>
      </c>
      <c r="BA28" s="8">
        <f t="shared" si="6"/>
        <v>0</v>
      </c>
      <c r="BB28" s="8">
        <f t="shared" si="7"/>
        <v>0</v>
      </c>
      <c r="BC28" s="8">
        <f t="shared" si="8"/>
        <v>0</v>
      </c>
      <c r="BD28" s="8">
        <f t="shared" si="9"/>
        <v>0</v>
      </c>
      <c r="BE28" s="8">
        <f t="shared" si="10"/>
        <v>0</v>
      </c>
      <c r="BF28" s="14">
        <f t="shared" si="11"/>
        <v>0</v>
      </c>
      <c r="BG28" s="14">
        <f t="shared" si="12"/>
        <v>0</v>
      </c>
      <c r="BH28" s="8">
        <f t="shared" si="13"/>
        <v>3</v>
      </c>
      <c r="BI28" s="8">
        <f t="shared" si="14"/>
        <v>4</v>
      </c>
      <c r="BJ28" s="14">
        <f t="shared" si="15"/>
        <v>0</v>
      </c>
      <c r="BK28" s="8">
        <f t="shared" si="16"/>
        <v>0</v>
      </c>
      <c r="BL28" s="15">
        <f t="shared" si="17"/>
        <v>20</v>
      </c>
      <c r="BM28" s="18">
        <f t="shared" si="18"/>
        <v>3</v>
      </c>
      <c r="BN28" s="16">
        <f t="shared" si="19"/>
        <v>23</v>
      </c>
      <c r="BO28" s="16">
        <f t="shared" si="20"/>
        <v>0</v>
      </c>
      <c r="BP28" s="16">
        <f t="shared" si="1"/>
        <v>0</v>
      </c>
      <c r="BQ28" s="16">
        <f t="shared" si="21"/>
        <v>0</v>
      </c>
      <c r="BR28" s="17"/>
      <c r="BS28" s="17"/>
      <c r="BT28" s="18">
        <f t="shared" si="22"/>
        <v>-23</v>
      </c>
      <c r="BU28" s="4"/>
      <c r="BV28" s="4">
        <f t="shared" si="23"/>
        <v>0</v>
      </c>
      <c r="BW28" s="4">
        <f t="shared" si="24"/>
        <v>0</v>
      </c>
      <c r="BX28" s="4"/>
      <c r="BY28" s="4">
        <f t="shared" si="25"/>
        <v>0</v>
      </c>
      <c r="CB28" s="70">
        <f t="shared" si="26"/>
        <v>0.33333333333333348</v>
      </c>
      <c r="CC28">
        <f>VLOOKUP(B28,[1]HK!$B$11:$Q$95,16,0)</f>
        <v>3</v>
      </c>
      <c r="CD28" s="35">
        <f t="shared" si="27"/>
        <v>0</v>
      </c>
    </row>
    <row r="29" spans="1:241" ht="15.6" x14ac:dyDescent="0.3">
      <c r="A29" s="8">
        <v>20</v>
      </c>
      <c r="B29" s="76" t="s">
        <v>148</v>
      </c>
      <c r="C29" s="77" t="s">
        <v>149</v>
      </c>
      <c r="D29" s="73"/>
      <c r="E29" s="20" t="s">
        <v>111</v>
      </c>
      <c r="F29" s="72"/>
      <c r="G29" s="8"/>
      <c r="H29" s="20" t="s">
        <v>25</v>
      </c>
      <c r="I29" s="20" t="s">
        <v>25</v>
      </c>
      <c r="J29" s="20" t="s">
        <v>24</v>
      </c>
      <c r="K29" s="20" t="s">
        <v>25</v>
      </c>
      <c r="L29" s="20" t="s">
        <v>25</v>
      </c>
      <c r="M29" s="20" t="s">
        <v>25</v>
      </c>
      <c r="N29" s="20" t="s">
        <v>25</v>
      </c>
      <c r="O29" s="20" t="s">
        <v>25</v>
      </c>
      <c r="P29" s="20" t="s">
        <v>25</v>
      </c>
      <c r="Q29" s="20" t="s">
        <v>24</v>
      </c>
      <c r="R29" s="20" t="s">
        <v>25</v>
      </c>
      <c r="S29" s="106" t="s">
        <v>25</v>
      </c>
      <c r="T29" s="104" t="s">
        <v>25</v>
      </c>
      <c r="U29" s="104" t="s">
        <v>25</v>
      </c>
      <c r="V29" s="104" t="s">
        <v>25</v>
      </c>
      <c r="W29" s="104" t="s">
        <v>25</v>
      </c>
      <c r="X29" s="104" t="s">
        <v>24</v>
      </c>
      <c r="Y29" s="104" t="s">
        <v>27</v>
      </c>
      <c r="Z29" s="104" t="s">
        <v>25</v>
      </c>
      <c r="AA29" s="104" t="s">
        <v>27</v>
      </c>
      <c r="AB29" s="104" t="s">
        <v>27</v>
      </c>
      <c r="AC29" s="104" t="s">
        <v>27</v>
      </c>
      <c r="AD29" s="104" t="s">
        <v>28</v>
      </c>
      <c r="AE29" s="104" t="s">
        <v>24</v>
      </c>
      <c r="AF29" s="104" t="s">
        <v>28</v>
      </c>
      <c r="AG29" s="104" t="s">
        <v>28</v>
      </c>
      <c r="AH29" s="95" t="s">
        <v>28</v>
      </c>
      <c r="AI29" s="95" t="s">
        <v>28</v>
      </c>
      <c r="AJ29" s="95" t="s">
        <v>28</v>
      </c>
      <c r="AK29" s="95" t="s">
        <v>28</v>
      </c>
      <c r="AL29" s="20" t="s">
        <v>24</v>
      </c>
      <c r="AM29" s="20" t="s">
        <v>27</v>
      </c>
      <c r="AN29" s="20" t="s">
        <v>25</v>
      </c>
      <c r="AO29" s="20" t="s">
        <v>25</v>
      </c>
      <c r="AP29" s="20" t="s">
        <v>25</v>
      </c>
      <c r="AQ29" s="20" t="s">
        <v>25</v>
      </c>
      <c r="AR29" s="20" t="s">
        <v>25</v>
      </c>
      <c r="AS29" s="20" t="s">
        <v>24</v>
      </c>
      <c r="AT29" s="20"/>
      <c r="AU29" s="20"/>
      <c r="AV29" s="20"/>
      <c r="AW29" s="96">
        <f t="shared" si="2"/>
        <v>12</v>
      </c>
      <c r="AX29" s="8">
        <f t="shared" si="3"/>
        <v>5</v>
      </c>
      <c r="AY29" s="8">
        <f t="shared" si="4"/>
        <v>7</v>
      </c>
      <c r="AZ29" s="8">
        <f t="shared" si="5"/>
        <v>0</v>
      </c>
      <c r="BA29" s="8">
        <f t="shared" si="6"/>
        <v>0</v>
      </c>
      <c r="BB29" s="8">
        <f t="shared" si="7"/>
        <v>0</v>
      </c>
      <c r="BC29" s="8">
        <f t="shared" si="8"/>
        <v>0</v>
      </c>
      <c r="BD29" s="8">
        <f t="shared" si="9"/>
        <v>0</v>
      </c>
      <c r="BE29" s="8">
        <f t="shared" si="10"/>
        <v>0</v>
      </c>
      <c r="BF29" s="14">
        <f t="shared" si="11"/>
        <v>0</v>
      </c>
      <c r="BG29" s="14">
        <f t="shared" si="12"/>
        <v>0</v>
      </c>
      <c r="BH29" s="8">
        <f t="shared" si="13"/>
        <v>4</v>
      </c>
      <c r="BI29" s="8">
        <f t="shared" si="14"/>
        <v>0</v>
      </c>
      <c r="BJ29" s="14">
        <f t="shared" si="15"/>
        <v>0</v>
      </c>
      <c r="BK29" s="8">
        <f t="shared" si="16"/>
        <v>0</v>
      </c>
      <c r="BL29" s="15">
        <f t="shared" si="17"/>
        <v>24</v>
      </c>
      <c r="BM29" s="18">
        <f t="shared" si="18"/>
        <v>4</v>
      </c>
      <c r="BN29" s="16">
        <f t="shared" si="19"/>
        <v>28</v>
      </c>
      <c r="BO29" s="16">
        <f t="shared" si="20"/>
        <v>0</v>
      </c>
      <c r="BP29" s="16">
        <f t="shared" si="1"/>
        <v>0</v>
      </c>
      <c r="BQ29" s="16">
        <f t="shared" si="21"/>
        <v>0</v>
      </c>
      <c r="BR29" s="17"/>
      <c r="BS29" s="17"/>
      <c r="BT29" s="18">
        <f t="shared" si="22"/>
        <v>-28</v>
      </c>
      <c r="BU29" s="4"/>
      <c r="BV29" s="4">
        <f t="shared" si="23"/>
        <v>0</v>
      </c>
      <c r="BW29" s="4">
        <f t="shared" si="24"/>
        <v>0</v>
      </c>
      <c r="BX29" s="4"/>
      <c r="BY29" s="4">
        <f t="shared" si="25"/>
        <v>0</v>
      </c>
      <c r="CB29" s="70">
        <f t="shared" si="26"/>
        <v>0</v>
      </c>
      <c r="CC29">
        <f>VLOOKUP(B29,[1]HK!$B$11:$Q$95,16,0)</f>
        <v>4</v>
      </c>
      <c r="CD29" s="35">
        <f t="shared" si="27"/>
        <v>0</v>
      </c>
    </row>
    <row r="30" spans="1:241" ht="15.6" x14ac:dyDescent="0.3">
      <c r="A30" s="8">
        <v>21</v>
      </c>
      <c r="B30" s="76" t="s">
        <v>150</v>
      </c>
      <c r="C30" s="80" t="s">
        <v>151</v>
      </c>
      <c r="D30" s="73"/>
      <c r="E30" s="20" t="s">
        <v>111</v>
      </c>
      <c r="F30" s="72"/>
      <c r="G30" s="8"/>
      <c r="H30" s="20" t="s">
        <v>27</v>
      </c>
      <c r="I30" s="20" t="s">
        <v>27</v>
      </c>
      <c r="J30" s="20" t="s">
        <v>25</v>
      </c>
      <c r="K30" s="20" t="s">
        <v>24</v>
      </c>
      <c r="L30" s="20" t="s">
        <v>28</v>
      </c>
      <c r="M30" s="20" t="s">
        <v>27</v>
      </c>
      <c r="N30" s="20" t="s">
        <v>27</v>
      </c>
      <c r="O30" s="20" t="s">
        <v>25</v>
      </c>
      <c r="P30" s="20" t="s">
        <v>25</v>
      </c>
      <c r="Q30" s="20" t="s">
        <v>25</v>
      </c>
      <c r="R30" s="20" t="s">
        <v>24</v>
      </c>
      <c r="S30" s="106" t="s">
        <v>25</v>
      </c>
      <c r="T30" s="104" t="s">
        <v>25</v>
      </c>
      <c r="U30" s="104" t="s">
        <v>25</v>
      </c>
      <c r="V30" s="104" t="s">
        <v>25</v>
      </c>
      <c r="W30" s="104" t="s">
        <v>25</v>
      </c>
      <c r="X30" s="104" t="s">
        <v>25</v>
      </c>
      <c r="Y30" s="104" t="s">
        <v>24</v>
      </c>
      <c r="Z30" s="104" t="s">
        <v>28</v>
      </c>
      <c r="AA30" s="104" t="s">
        <v>28</v>
      </c>
      <c r="AB30" s="104" t="s">
        <v>28</v>
      </c>
      <c r="AC30" s="104" t="s">
        <v>28</v>
      </c>
      <c r="AD30" s="104" t="s">
        <v>28</v>
      </c>
      <c r="AE30" s="104" t="s">
        <v>28</v>
      </c>
      <c r="AF30" s="104" t="s">
        <v>24</v>
      </c>
      <c r="AG30" s="104" t="s">
        <v>28</v>
      </c>
      <c r="AH30" s="95" t="s">
        <v>27</v>
      </c>
      <c r="AI30" s="95" t="s">
        <v>27</v>
      </c>
      <c r="AJ30" s="95" t="s">
        <v>28</v>
      </c>
      <c r="AK30" s="95" t="s">
        <v>28</v>
      </c>
      <c r="AL30" s="20" t="s">
        <v>28</v>
      </c>
      <c r="AM30" s="20" t="s">
        <v>24</v>
      </c>
      <c r="AN30" s="20" t="s">
        <v>28</v>
      </c>
      <c r="AO30" s="20" t="s">
        <v>27</v>
      </c>
      <c r="AP30" s="20" t="s">
        <v>27</v>
      </c>
      <c r="AQ30" s="20" t="s">
        <v>27</v>
      </c>
      <c r="AR30" s="20" t="s">
        <v>27</v>
      </c>
      <c r="AS30" s="20" t="s">
        <v>27</v>
      </c>
      <c r="AT30" s="20"/>
      <c r="AU30" s="20"/>
      <c r="AV30" s="20"/>
      <c r="AW30" s="96">
        <f t="shared" si="2"/>
        <v>6</v>
      </c>
      <c r="AX30" s="8">
        <f t="shared" si="3"/>
        <v>7</v>
      </c>
      <c r="AY30" s="8">
        <f t="shared" si="4"/>
        <v>11</v>
      </c>
      <c r="AZ30" s="8">
        <f t="shared" si="5"/>
        <v>0</v>
      </c>
      <c r="BA30" s="8">
        <f t="shared" si="6"/>
        <v>0</v>
      </c>
      <c r="BB30" s="8">
        <f t="shared" si="7"/>
        <v>0</v>
      </c>
      <c r="BC30" s="8">
        <f t="shared" si="8"/>
        <v>0</v>
      </c>
      <c r="BD30" s="8">
        <f t="shared" si="9"/>
        <v>0</v>
      </c>
      <c r="BE30" s="8">
        <f t="shared" si="10"/>
        <v>0</v>
      </c>
      <c r="BF30" s="14">
        <f t="shared" si="11"/>
        <v>0</v>
      </c>
      <c r="BG30" s="14">
        <f t="shared" si="12"/>
        <v>0</v>
      </c>
      <c r="BH30" s="8">
        <f t="shared" si="13"/>
        <v>4</v>
      </c>
      <c r="BI30" s="8">
        <f t="shared" si="14"/>
        <v>0</v>
      </c>
      <c r="BJ30" s="14">
        <f t="shared" si="15"/>
        <v>0</v>
      </c>
      <c r="BK30" s="8">
        <f t="shared" si="16"/>
        <v>0</v>
      </c>
      <c r="BL30" s="15">
        <f t="shared" si="17"/>
        <v>24</v>
      </c>
      <c r="BM30" s="18">
        <f t="shared" si="18"/>
        <v>4</v>
      </c>
      <c r="BN30" s="16">
        <f t="shared" si="19"/>
        <v>28</v>
      </c>
      <c r="BO30" s="16">
        <f t="shared" si="20"/>
        <v>0</v>
      </c>
      <c r="BP30" s="16">
        <f t="shared" si="1"/>
        <v>0</v>
      </c>
      <c r="BQ30" s="16">
        <f t="shared" si="21"/>
        <v>0</v>
      </c>
      <c r="BR30" s="17"/>
      <c r="BS30" s="17"/>
      <c r="BT30" s="18">
        <f t="shared" si="22"/>
        <v>-28</v>
      </c>
      <c r="BU30" s="4"/>
      <c r="BV30" s="4">
        <f t="shared" si="23"/>
        <v>0</v>
      </c>
      <c r="BW30" s="4">
        <f t="shared" si="24"/>
        <v>0</v>
      </c>
      <c r="BX30" s="4"/>
      <c r="BY30" s="4">
        <f t="shared" si="25"/>
        <v>0</v>
      </c>
      <c r="CB30" s="70">
        <f t="shared" si="26"/>
        <v>0</v>
      </c>
      <c r="CC30">
        <f>VLOOKUP(B30,[1]HK!$B$11:$Q$95,16,0)</f>
        <v>4</v>
      </c>
      <c r="CD30" s="35">
        <f t="shared" si="27"/>
        <v>0</v>
      </c>
    </row>
    <row r="31" spans="1:241" ht="15.6" x14ac:dyDescent="0.3">
      <c r="A31" s="8">
        <v>22</v>
      </c>
      <c r="B31" s="76" t="s">
        <v>152</v>
      </c>
      <c r="C31" s="80" t="s">
        <v>153</v>
      </c>
      <c r="D31" s="73"/>
      <c r="E31" s="20" t="s">
        <v>111</v>
      </c>
      <c r="F31" s="72"/>
      <c r="G31" s="8"/>
      <c r="H31" s="20" t="s">
        <v>27</v>
      </c>
      <c r="I31" s="20" t="s">
        <v>27</v>
      </c>
      <c r="J31" s="20" t="s">
        <v>27</v>
      </c>
      <c r="K31" s="20" t="s">
        <v>27</v>
      </c>
      <c r="L31" s="20" t="s">
        <v>24</v>
      </c>
      <c r="M31" s="20" t="s">
        <v>27</v>
      </c>
      <c r="N31" s="20" t="s">
        <v>27</v>
      </c>
      <c r="O31" s="20" t="s">
        <v>27</v>
      </c>
      <c r="P31" s="20" t="s">
        <v>27</v>
      </c>
      <c r="Q31" s="20" t="s">
        <v>27</v>
      </c>
      <c r="R31" s="20" t="s">
        <v>27</v>
      </c>
      <c r="S31" s="106" t="s">
        <v>24</v>
      </c>
      <c r="T31" s="104" t="s">
        <v>27</v>
      </c>
      <c r="U31" s="104" t="s">
        <v>25</v>
      </c>
      <c r="V31" s="104" t="s">
        <v>25</v>
      </c>
      <c r="W31" s="104" t="s">
        <v>25</v>
      </c>
      <c r="X31" s="104" t="s">
        <v>25</v>
      </c>
      <c r="Y31" s="104" t="s">
        <v>26</v>
      </c>
      <c r="Z31" s="104" t="s">
        <v>24</v>
      </c>
      <c r="AA31" s="104" t="s">
        <v>26</v>
      </c>
      <c r="AB31" s="104" t="s">
        <v>28</v>
      </c>
      <c r="AC31" s="104" t="s">
        <v>28</v>
      </c>
      <c r="AD31" s="104" t="s">
        <v>28</v>
      </c>
      <c r="AE31" s="104" t="s">
        <v>28</v>
      </c>
      <c r="AF31" s="104" t="s">
        <v>28</v>
      </c>
      <c r="AG31" s="104" t="s">
        <v>24</v>
      </c>
      <c r="AH31" s="95" t="s">
        <v>28</v>
      </c>
      <c r="AI31" s="95" t="s">
        <v>28</v>
      </c>
      <c r="AJ31" s="95" t="s">
        <v>28</v>
      </c>
      <c r="AK31" s="95" t="s">
        <v>28</v>
      </c>
      <c r="AL31" s="20" t="s">
        <v>28</v>
      </c>
      <c r="AM31" s="20" t="s">
        <v>28</v>
      </c>
      <c r="AN31" s="20" t="s">
        <v>24</v>
      </c>
      <c r="AO31" s="20" t="s">
        <v>27</v>
      </c>
      <c r="AP31" s="20" t="s">
        <v>27</v>
      </c>
      <c r="AQ31" s="20" t="s">
        <v>28</v>
      </c>
      <c r="AR31" s="20" t="s">
        <v>27</v>
      </c>
      <c r="AS31" s="20" t="s">
        <v>27</v>
      </c>
      <c r="AT31" s="20"/>
      <c r="AU31" s="20"/>
      <c r="AV31" s="20"/>
      <c r="AW31" s="96">
        <f t="shared" si="2"/>
        <v>4</v>
      </c>
      <c r="AX31" s="8">
        <f t="shared" si="3"/>
        <v>6</v>
      </c>
      <c r="AY31" s="8">
        <f t="shared" si="4"/>
        <v>12</v>
      </c>
      <c r="AZ31" s="8">
        <f t="shared" si="5"/>
        <v>0</v>
      </c>
      <c r="BA31" s="8">
        <f t="shared" si="6"/>
        <v>0</v>
      </c>
      <c r="BB31" s="8">
        <f t="shared" si="7"/>
        <v>0</v>
      </c>
      <c r="BC31" s="8">
        <f t="shared" si="8"/>
        <v>0</v>
      </c>
      <c r="BD31" s="8">
        <f t="shared" si="9"/>
        <v>0</v>
      </c>
      <c r="BE31" s="8">
        <f t="shared" si="10"/>
        <v>0</v>
      </c>
      <c r="BF31" s="14">
        <f t="shared" si="11"/>
        <v>0</v>
      </c>
      <c r="BG31" s="14">
        <f t="shared" si="12"/>
        <v>0</v>
      </c>
      <c r="BH31" s="8">
        <f t="shared" si="13"/>
        <v>4</v>
      </c>
      <c r="BI31" s="8">
        <f t="shared" si="14"/>
        <v>2</v>
      </c>
      <c r="BJ31" s="14">
        <f t="shared" si="15"/>
        <v>0</v>
      </c>
      <c r="BK31" s="8">
        <f t="shared" si="16"/>
        <v>0</v>
      </c>
      <c r="BL31" s="15">
        <f t="shared" si="17"/>
        <v>22</v>
      </c>
      <c r="BM31" s="18">
        <f t="shared" si="18"/>
        <v>4</v>
      </c>
      <c r="BN31" s="16">
        <f t="shared" si="19"/>
        <v>26</v>
      </c>
      <c r="BO31" s="16">
        <f t="shared" si="20"/>
        <v>0</v>
      </c>
      <c r="BP31" s="16">
        <f t="shared" si="1"/>
        <v>0</v>
      </c>
      <c r="BQ31" s="16">
        <f t="shared" si="21"/>
        <v>0</v>
      </c>
      <c r="BR31" s="17"/>
      <c r="BS31" s="17"/>
      <c r="BT31" s="18">
        <f t="shared" si="22"/>
        <v>-26</v>
      </c>
      <c r="BU31" s="4"/>
      <c r="BV31" s="4">
        <f t="shared" si="23"/>
        <v>0</v>
      </c>
      <c r="BW31" s="4">
        <f t="shared" si="24"/>
        <v>0</v>
      </c>
      <c r="BX31" s="4"/>
      <c r="BY31" s="4">
        <f t="shared" si="25"/>
        <v>0</v>
      </c>
      <c r="CB31" s="70">
        <f t="shared" si="26"/>
        <v>-0.33333333333333348</v>
      </c>
      <c r="CC31">
        <f>VLOOKUP(B31,[1]HK!$B$11:$Q$95,16,0)</f>
        <v>4</v>
      </c>
      <c r="CD31" s="35">
        <f t="shared" si="27"/>
        <v>0</v>
      </c>
    </row>
    <row r="32" spans="1:241" ht="15.6" x14ac:dyDescent="0.3">
      <c r="A32" s="8">
        <v>23</v>
      </c>
      <c r="B32" s="76" t="s">
        <v>154</v>
      </c>
      <c r="C32" s="78" t="s">
        <v>155</v>
      </c>
      <c r="D32" s="73"/>
      <c r="E32" s="20" t="s">
        <v>111</v>
      </c>
      <c r="F32" s="72"/>
      <c r="G32" s="8"/>
      <c r="H32" s="20" t="s">
        <v>28</v>
      </c>
      <c r="I32" s="20" t="s">
        <v>28</v>
      </c>
      <c r="J32" s="20" t="s">
        <v>27</v>
      </c>
      <c r="K32" s="20" t="s">
        <v>28</v>
      </c>
      <c r="L32" s="20" t="s">
        <v>28</v>
      </c>
      <c r="M32" s="20" t="s">
        <v>24</v>
      </c>
      <c r="N32" s="20" t="s">
        <v>28</v>
      </c>
      <c r="O32" s="20" t="s">
        <v>28</v>
      </c>
      <c r="P32" s="20" t="s">
        <v>27</v>
      </c>
      <c r="Q32" s="20" t="s">
        <v>25</v>
      </c>
      <c r="R32" s="20" t="s">
        <v>25</v>
      </c>
      <c r="S32" s="106" t="s">
        <v>25</v>
      </c>
      <c r="T32" s="104" t="s">
        <v>24</v>
      </c>
      <c r="U32" s="104" t="s">
        <v>25</v>
      </c>
      <c r="V32" s="104" t="s">
        <v>25</v>
      </c>
      <c r="W32" s="104" t="s">
        <v>25</v>
      </c>
      <c r="X32" s="104" t="s">
        <v>25</v>
      </c>
      <c r="Y32" s="104" t="s">
        <v>25</v>
      </c>
      <c r="Z32" s="104" t="s">
        <v>25</v>
      </c>
      <c r="AA32" s="104" t="s">
        <v>24</v>
      </c>
      <c r="AB32" s="104" t="s">
        <v>27</v>
      </c>
      <c r="AC32" s="104" t="s">
        <v>29</v>
      </c>
      <c r="AD32" s="104" t="s">
        <v>25</v>
      </c>
      <c r="AE32" s="104" t="s">
        <v>27</v>
      </c>
      <c r="AF32" s="104" t="s">
        <v>27</v>
      </c>
      <c r="AG32" s="104" t="s">
        <v>28</v>
      </c>
      <c r="AH32" s="95" t="s">
        <v>24</v>
      </c>
      <c r="AI32" s="95" t="s">
        <v>27</v>
      </c>
      <c r="AJ32" s="95" t="s">
        <v>27</v>
      </c>
      <c r="AK32" s="95" t="s">
        <v>27</v>
      </c>
      <c r="AL32" s="20" t="s">
        <v>27</v>
      </c>
      <c r="AM32" s="20" t="s">
        <v>27</v>
      </c>
      <c r="AN32" s="20" t="s">
        <v>27</v>
      </c>
      <c r="AO32" s="20" t="s">
        <v>24</v>
      </c>
      <c r="AP32" s="20" t="s">
        <v>27</v>
      </c>
      <c r="AQ32" s="20" t="s">
        <v>27</v>
      </c>
      <c r="AR32" s="20" t="s">
        <v>27</v>
      </c>
      <c r="AS32" s="20" t="s">
        <v>27</v>
      </c>
      <c r="AT32" s="20"/>
      <c r="AU32" s="20"/>
      <c r="AV32" s="20"/>
      <c r="AW32" s="96">
        <f t="shared" si="2"/>
        <v>9</v>
      </c>
      <c r="AX32" s="8">
        <f t="shared" si="3"/>
        <v>13</v>
      </c>
      <c r="AY32" s="8">
        <f t="shared" si="4"/>
        <v>1</v>
      </c>
      <c r="AZ32" s="8">
        <f t="shared" si="5"/>
        <v>0</v>
      </c>
      <c r="BA32" s="8">
        <f t="shared" si="6"/>
        <v>0</v>
      </c>
      <c r="BB32" s="8">
        <f t="shared" si="7"/>
        <v>1</v>
      </c>
      <c r="BC32" s="8">
        <f t="shared" si="8"/>
        <v>0</v>
      </c>
      <c r="BD32" s="8">
        <f t="shared" si="9"/>
        <v>0</v>
      </c>
      <c r="BE32" s="8">
        <f t="shared" si="10"/>
        <v>0</v>
      </c>
      <c r="BF32" s="14">
        <f t="shared" si="11"/>
        <v>0</v>
      </c>
      <c r="BG32" s="14">
        <f t="shared" si="12"/>
        <v>0</v>
      </c>
      <c r="BH32" s="8">
        <f t="shared" si="13"/>
        <v>4</v>
      </c>
      <c r="BI32" s="8">
        <f t="shared" si="14"/>
        <v>0</v>
      </c>
      <c r="BJ32" s="14">
        <f t="shared" si="15"/>
        <v>0</v>
      </c>
      <c r="BK32" s="8">
        <f t="shared" si="16"/>
        <v>0</v>
      </c>
      <c r="BL32" s="15">
        <f t="shared" si="17"/>
        <v>24</v>
      </c>
      <c r="BM32" s="18">
        <f t="shared" si="18"/>
        <v>4</v>
      </c>
      <c r="BN32" s="16">
        <f t="shared" si="19"/>
        <v>28</v>
      </c>
      <c r="BO32" s="16">
        <f t="shared" si="20"/>
        <v>1</v>
      </c>
      <c r="BP32" s="16">
        <f t="shared" si="1"/>
        <v>0</v>
      </c>
      <c r="BQ32" s="16">
        <f t="shared" si="21"/>
        <v>0</v>
      </c>
      <c r="BR32" s="17"/>
      <c r="BS32" s="17"/>
      <c r="BT32" s="18">
        <f t="shared" si="22"/>
        <v>-28</v>
      </c>
      <c r="BU32" s="4"/>
      <c r="BV32" s="4">
        <f t="shared" si="23"/>
        <v>8</v>
      </c>
      <c r="BW32" s="4">
        <f t="shared" si="24"/>
        <v>0</v>
      </c>
      <c r="BX32" s="4"/>
      <c r="BY32" s="4">
        <f t="shared" si="25"/>
        <v>0</v>
      </c>
      <c r="CB32" s="70">
        <f t="shared" si="26"/>
        <v>0</v>
      </c>
      <c r="CC32">
        <f>VLOOKUP(B32,[1]HK!$B$11:$Q$95,16,0)</f>
        <v>4</v>
      </c>
      <c r="CD32" s="35">
        <f t="shared" si="27"/>
        <v>0</v>
      </c>
    </row>
    <row r="33" spans="1:82" s="63" customFormat="1" ht="15.6" x14ac:dyDescent="0.3">
      <c r="A33" s="8">
        <v>24</v>
      </c>
      <c r="B33" s="76" t="s">
        <v>156</v>
      </c>
      <c r="C33" s="78" t="s">
        <v>157</v>
      </c>
      <c r="D33" s="73"/>
      <c r="E33" s="20" t="s">
        <v>111</v>
      </c>
      <c r="F33" s="72"/>
      <c r="G33" s="62"/>
      <c r="H33" s="65" t="s">
        <v>28</v>
      </c>
      <c r="I33" s="65" t="s">
        <v>28</v>
      </c>
      <c r="J33" s="65" t="s">
        <v>28</v>
      </c>
      <c r="K33" s="65" t="s">
        <v>28</v>
      </c>
      <c r="L33" s="65" t="s">
        <v>28</v>
      </c>
      <c r="M33" s="65" t="s">
        <v>28</v>
      </c>
      <c r="N33" s="65" t="s">
        <v>24</v>
      </c>
      <c r="O33" s="65" t="s">
        <v>27</v>
      </c>
      <c r="P33" s="65" t="s">
        <v>27</v>
      </c>
      <c r="Q33" s="65" t="s">
        <v>27</v>
      </c>
      <c r="R33" s="65" t="s">
        <v>28</v>
      </c>
      <c r="S33" s="106" t="s">
        <v>27</v>
      </c>
      <c r="T33" s="104" t="s">
        <v>25</v>
      </c>
      <c r="U33" s="104" t="s">
        <v>24</v>
      </c>
      <c r="V33" s="104" t="s">
        <v>25</v>
      </c>
      <c r="W33" s="104" t="s">
        <v>25</v>
      </c>
      <c r="X33" s="104" t="s">
        <v>25</v>
      </c>
      <c r="Y33" s="104" t="s">
        <v>25</v>
      </c>
      <c r="Z33" s="104" t="s">
        <v>26</v>
      </c>
      <c r="AA33" s="104" t="s">
        <v>28</v>
      </c>
      <c r="AB33" s="104" t="s">
        <v>24</v>
      </c>
      <c r="AC33" s="104" t="s">
        <v>25</v>
      </c>
      <c r="AD33" s="104" t="s">
        <v>25</v>
      </c>
      <c r="AE33" s="104" t="s">
        <v>25</v>
      </c>
      <c r="AF33" s="104" t="s">
        <v>25</v>
      </c>
      <c r="AG33" s="104" t="s">
        <v>25</v>
      </c>
      <c r="AH33" s="95" t="s">
        <v>25</v>
      </c>
      <c r="AI33" s="100" t="s">
        <v>24</v>
      </c>
      <c r="AJ33" s="100" t="s">
        <v>25</v>
      </c>
      <c r="AK33" s="95" t="s">
        <v>25</v>
      </c>
      <c r="AL33" s="65" t="s">
        <v>25</v>
      </c>
      <c r="AM33" s="65" t="s">
        <v>25</v>
      </c>
      <c r="AN33" s="65" t="s">
        <v>25</v>
      </c>
      <c r="AO33" s="65" t="s">
        <v>25</v>
      </c>
      <c r="AP33" s="65" t="s">
        <v>24</v>
      </c>
      <c r="AQ33" s="65" t="s">
        <v>25</v>
      </c>
      <c r="AR33" s="65" t="s">
        <v>25</v>
      </c>
      <c r="AS33" s="65" t="s">
        <v>25</v>
      </c>
      <c r="AT33" s="65"/>
      <c r="AU33" s="65"/>
      <c r="AV33" s="65"/>
      <c r="AW33" s="96">
        <f t="shared" si="2"/>
        <v>20</v>
      </c>
      <c r="AX33" s="8">
        <f t="shared" si="3"/>
        <v>1</v>
      </c>
      <c r="AY33" s="8">
        <f t="shared" si="4"/>
        <v>2</v>
      </c>
      <c r="AZ33" s="8">
        <f t="shared" si="5"/>
        <v>0</v>
      </c>
      <c r="BA33" s="8">
        <f t="shared" si="6"/>
        <v>0</v>
      </c>
      <c r="BB33" s="8">
        <f t="shared" si="7"/>
        <v>0</v>
      </c>
      <c r="BC33" s="8">
        <f t="shared" si="8"/>
        <v>0</v>
      </c>
      <c r="BD33" s="8">
        <f t="shared" si="9"/>
        <v>0</v>
      </c>
      <c r="BE33" s="8">
        <f t="shared" si="10"/>
        <v>0</v>
      </c>
      <c r="BF33" s="14">
        <f t="shared" si="11"/>
        <v>0</v>
      </c>
      <c r="BG33" s="14">
        <f t="shared" si="12"/>
        <v>0</v>
      </c>
      <c r="BH33" s="8">
        <f t="shared" si="13"/>
        <v>4</v>
      </c>
      <c r="BI33" s="8">
        <f t="shared" si="14"/>
        <v>1</v>
      </c>
      <c r="BJ33" s="14">
        <f t="shared" si="15"/>
        <v>0</v>
      </c>
      <c r="BK33" s="8">
        <f t="shared" si="16"/>
        <v>0</v>
      </c>
      <c r="BL33" s="15">
        <f t="shared" si="17"/>
        <v>23</v>
      </c>
      <c r="BM33" s="18">
        <f t="shared" si="18"/>
        <v>4</v>
      </c>
      <c r="BN33" s="64">
        <f t="shared" si="19"/>
        <v>27</v>
      </c>
      <c r="BO33" s="64">
        <f t="shared" si="20"/>
        <v>0</v>
      </c>
      <c r="BP33" s="64">
        <f t="shared" si="1"/>
        <v>0</v>
      </c>
      <c r="BQ33" s="64">
        <f t="shared" si="21"/>
        <v>0</v>
      </c>
      <c r="BR33" s="65"/>
      <c r="BS33" s="65"/>
      <c r="BT33" s="66">
        <f t="shared" si="22"/>
        <v>-27</v>
      </c>
      <c r="BV33" s="63">
        <f t="shared" si="23"/>
        <v>0</v>
      </c>
      <c r="BW33" s="63">
        <f t="shared" si="24"/>
        <v>0</v>
      </c>
      <c r="BY33" s="63">
        <f t="shared" si="25"/>
        <v>0</v>
      </c>
      <c r="CB33" s="70">
        <f t="shared" si="26"/>
        <v>-0.16666666666666652</v>
      </c>
      <c r="CC33">
        <f>VLOOKUP(B33,[1]HK!$B$11:$Q$95,16,0)</f>
        <v>4</v>
      </c>
      <c r="CD33" s="35">
        <f t="shared" si="27"/>
        <v>0</v>
      </c>
    </row>
    <row r="34" spans="1:82" ht="15.6" x14ac:dyDescent="0.3">
      <c r="A34" s="8">
        <v>25</v>
      </c>
      <c r="B34" s="76" t="s">
        <v>158</v>
      </c>
      <c r="C34" s="79" t="s">
        <v>159</v>
      </c>
      <c r="D34" s="73"/>
      <c r="E34" s="20" t="s">
        <v>111</v>
      </c>
      <c r="F34" s="72"/>
      <c r="G34" s="8"/>
      <c r="H34" s="20" t="s">
        <v>24</v>
      </c>
      <c r="I34" s="20" t="s">
        <v>25</v>
      </c>
      <c r="J34" s="20" t="s">
        <v>25</v>
      </c>
      <c r="K34" s="20" t="s">
        <v>25</v>
      </c>
      <c r="L34" s="20" t="s">
        <v>25</v>
      </c>
      <c r="M34" s="20" t="s">
        <v>25</v>
      </c>
      <c r="N34" s="20" t="s">
        <v>25</v>
      </c>
      <c r="O34" s="20" t="s">
        <v>24</v>
      </c>
      <c r="P34" s="20" t="s">
        <v>25</v>
      </c>
      <c r="Q34" s="20" t="s">
        <v>25</v>
      </c>
      <c r="R34" s="43" t="s">
        <v>25</v>
      </c>
      <c r="S34" s="106" t="s">
        <v>25</v>
      </c>
      <c r="T34" s="104" t="s">
        <v>25</v>
      </c>
      <c r="U34" s="104" t="s">
        <v>25</v>
      </c>
      <c r="V34" s="104" t="s">
        <v>24</v>
      </c>
      <c r="W34" s="104" t="s">
        <v>25</v>
      </c>
      <c r="X34" s="104" t="s">
        <v>26</v>
      </c>
      <c r="Y34" s="104" t="s">
        <v>25</v>
      </c>
      <c r="Z34" s="104" t="s">
        <v>25</v>
      </c>
      <c r="AA34" s="104" t="s">
        <v>25</v>
      </c>
      <c r="AB34" s="104" t="s">
        <v>29</v>
      </c>
      <c r="AC34" s="104" t="s">
        <v>24</v>
      </c>
      <c r="AD34" s="104" t="s">
        <v>25</v>
      </c>
      <c r="AE34" s="104" t="s">
        <v>25</v>
      </c>
      <c r="AF34" s="104" t="s">
        <v>25</v>
      </c>
      <c r="AG34" s="104" t="s">
        <v>25</v>
      </c>
      <c r="AH34" s="95" t="s">
        <v>25</v>
      </c>
      <c r="AI34" s="95" t="s">
        <v>25</v>
      </c>
      <c r="AJ34" s="95" t="s">
        <v>24</v>
      </c>
      <c r="AK34" s="95" t="s">
        <v>25</v>
      </c>
      <c r="AL34" s="20" t="s">
        <v>25</v>
      </c>
      <c r="AM34" s="20" t="s">
        <v>25</v>
      </c>
      <c r="AN34" s="20" t="s">
        <v>25</v>
      </c>
      <c r="AO34" s="20" t="s">
        <v>25</v>
      </c>
      <c r="AP34" s="20" t="s">
        <v>25</v>
      </c>
      <c r="AQ34" s="20" t="s">
        <v>24</v>
      </c>
      <c r="AR34" s="20" t="s">
        <v>25</v>
      </c>
      <c r="AS34" s="20" t="s">
        <v>25</v>
      </c>
      <c r="AT34" s="20"/>
      <c r="AU34" s="20"/>
      <c r="AV34" s="20"/>
      <c r="AW34" s="96">
        <f t="shared" si="2"/>
        <v>22</v>
      </c>
      <c r="AX34" s="8">
        <f t="shared" si="3"/>
        <v>0</v>
      </c>
      <c r="AY34" s="8">
        <f t="shared" si="4"/>
        <v>0</v>
      </c>
      <c r="AZ34" s="8">
        <f t="shared" si="5"/>
        <v>0</v>
      </c>
      <c r="BA34" s="8">
        <f t="shared" si="6"/>
        <v>0</v>
      </c>
      <c r="BB34" s="8">
        <f t="shared" si="7"/>
        <v>1</v>
      </c>
      <c r="BC34" s="8">
        <f t="shared" si="8"/>
        <v>0</v>
      </c>
      <c r="BD34" s="8">
        <f t="shared" si="9"/>
        <v>0</v>
      </c>
      <c r="BE34" s="8">
        <f t="shared" si="10"/>
        <v>0</v>
      </c>
      <c r="BF34" s="14">
        <f t="shared" si="11"/>
        <v>0</v>
      </c>
      <c r="BG34" s="14">
        <f t="shared" si="12"/>
        <v>0</v>
      </c>
      <c r="BH34" s="8">
        <f t="shared" si="13"/>
        <v>4</v>
      </c>
      <c r="BI34" s="8">
        <f t="shared" si="14"/>
        <v>1</v>
      </c>
      <c r="BJ34" s="14">
        <f t="shared" si="15"/>
        <v>0</v>
      </c>
      <c r="BK34" s="8">
        <f t="shared" si="16"/>
        <v>0</v>
      </c>
      <c r="BL34" s="15">
        <f t="shared" si="17"/>
        <v>23</v>
      </c>
      <c r="BM34" s="18">
        <f t="shared" si="18"/>
        <v>4</v>
      </c>
      <c r="BN34" s="16">
        <f t="shared" si="19"/>
        <v>27</v>
      </c>
      <c r="BO34" s="16">
        <f t="shared" si="20"/>
        <v>1</v>
      </c>
      <c r="BP34" s="16">
        <f t="shared" si="1"/>
        <v>0</v>
      </c>
      <c r="BQ34" s="16">
        <f t="shared" si="21"/>
        <v>0</v>
      </c>
      <c r="BR34" s="17"/>
      <c r="BS34" s="17"/>
      <c r="BT34" s="18">
        <f t="shared" si="22"/>
        <v>-27</v>
      </c>
      <c r="BU34" s="4"/>
      <c r="BV34" s="4">
        <f t="shared" si="23"/>
        <v>8</v>
      </c>
      <c r="BW34" s="4">
        <f t="shared" si="24"/>
        <v>0</v>
      </c>
      <c r="BX34" s="4"/>
      <c r="BY34" s="4">
        <f t="shared" si="25"/>
        <v>0</v>
      </c>
      <c r="CB34" s="70">
        <f t="shared" si="26"/>
        <v>-0.16666666666666652</v>
      </c>
      <c r="CC34">
        <f>VLOOKUP(B34,[1]HK!$B$11:$Q$95,16,0)</f>
        <v>4</v>
      </c>
      <c r="CD34" s="35">
        <f t="shared" si="27"/>
        <v>0</v>
      </c>
    </row>
    <row r="35" spans="1:82" ht="15.6" x14ac:dyDescent="0.3">
      <c r="A35" s="8">
        <v>26</v>
      </c>
      <c r="B35" s="76" t="s">
        <v>160</v>
      </c>
      <c r="C35" s="77" t="s">
        <v>161</v>
      </c>
      <c r="D35" s="73"/>
      <c r="E35" s="20" t="s">
        <v>111</v>
      </c>
      <c r="F35" s="72"/>
      <c r="G35" s="22"/>
      <c r="H35" s="20" t="s">
        <v>28</v>
      </c>
      <c r="I35" s="20" t="s">
        <v>24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24</v>
      </c>
      <c r="Q35" s="20" t="s">
        <v>28</v>
      </c>
      <c r="R35" s="20" t="s">
        <v>27</v>
      </c>
      <c r="S35" s="106" t="s">
        <v>28</v>
      </c>
      <c r="T35" s="104" t="s">
        <v>28</v>
      </c>
      <c r="U35" s="104" t="s">
        <v>27</v>
      </c>
      <c r="V35" s="104" t="s">
        <v>25</v>
      </c>
      <c r="W35" s="104" t="s">
        <v>24</v>
      </c>
      <c r="X35" s="104" t="s">
        <v>25</v>
      </c>
      <c r="Y35" s="104" t="s">
        <v>25</v>
      </c>
      <c r="Z35" s="104" t="s">
        <v>25</v>
      </c>
      <c r="AA35" s="104" t="s">
        <v>25</v>
      </c>
      <c r="AB35" s="104" t="s">
        <v>25</v>
      </c>
      <c r="AC35" s="104" t="s">
        <v>25</v>
      </c>
      <c r="AD35" s="104" t="s">
        <v>25</v>
      </c>
      <c r="AE35" s="104" t="s">
        <v>24</v>
      </c>
      <c r="AF35" s="104" t="s">
        <v>28</v>
      </c>
      <c r="AG35" s="104" t="s">
        <v>28</v>
      </c>
      <c r="AH35" s="95" t="s">
        <v>28</v>
      </c>
      <c r="AI35" s="95" t="s">
        <v>28</v>
      </c>
      <c r="AJ35" s="95" t="s">
        <v>28</v>
      </c>
      <c r="AK35" s="95" t="s">
        <v>28</v>
      </c>
      <c r="AL35" s="20" t="s">
        <v>24</v>
      </c>
      <c r="AM35" s="20" t="s">
        <v>25</v>
      </c>
      <c r="AN35" s="20" t="s">
        <v>25</v>
      </c>
      <c r="AO35" s="20" t="s">
        <v>25</v>
      </c>
      <c r="AP35" s="20" t="s">
        <v>25</v>
      </c>
      <c r="AQ35" s="20" t="s">
        <v>25</v>
      </c>
      <c r="AR35" s="20" t="s">
        <v>24</v>
      </c>
      <c r="AS35" s="20" t="s">
        <v>25</v>
      </c>
      <c r="AT35" s="20"/>
      <c r="AU35" s="20"/>
      <c r="AV35" s="20"/>
      <c r="AW35" s="96">
        <f t="shared" si="2"/>
        <v>14</v>
      </c>
      <c r="AX35" s="8">
        <f t="shared" si="3"/>
        <v>2</v>
      </c>
      <c r="AY35" s="8">
        <f t="shared" si="4"/>
        <v>8</v>
      </c>
      <c r="AZ35" s="8">
        <f t="shared" si="5"/>
        <v>0</v>
      </c>
      <c r="BA35" s="8">
        <f t="shared" si="6"/>
        <v>0</v>
      </c>
      <c r="BB35" s="8">
        <f t="shared" si="7"/>
        <v>0</v>
      </c>
      <c r="BC35" s="8">
        <f t="shared" si="8"/>
        <v>0</v>
      </c>
      <c r="BD35" s="8">
        <f t="shared" si="9"/>
        <v>0</v>
      </c>
      <c r="BE35" s="8">
        <f t="shared" si="10"/>
        <v>0</v>
      </c>
      <c r="BF35" s="14">
        <f t="shared" si="11"/>
        <v>0</v>
      </c>
      <c r="BG35" s="14">
        <f t="shared" si="12"/>
        <v>0</v>
      </c>
      <c r="BH35" s="8">
        <f t="shared" si="13"/>
        <v>4</v>
      </c>
      <c r="BI35" s="8">
        <f t="shared" si="14"/>
        <v>0</v>
      </c>
      <c r="BJ35" s="14">
        <f t="shared" si="15"/>
        <v>0</v>
      </c>
      <c r="BK35" s="8">
        <f t="shared" si="16"/>
        <v>0</v>
      </c>
      <c r="BL35" s="15">
        <f t="shared" si="17"/>
        <v>24</v>
      </c>
      <c r="BM35" s="18">
        <f t="shared" si="18"/>
        <v>4</v>
      </c>
      <c r="BN35" s="16">
        <f t="shared" si="19"/>
        <v>28</v>
      </c>
      <c r="BO35" s="16">
        <f t="shared" si="20"/>
        <v>0</v>
      </c>
      <c r="BP35" s="16">
        <f t="shared" si="1"/>
        <v>0</v>
      </c>
      <c r="BQ35" s="16">
        <f t="shared" si="21"/>
        <v>0</v>
      </c>
      <c r="BR35" s="20"/>
      <c r="BS35" s="17"/>
      <c r="BT35" s="18">
        <f t="shared" si="22"/>
        <v>-28</v>
      </c>
      <c r="BU35" s="4"/>
      <c r="BV35" s="4">
        <f t="shared" si="23"/>
        <v>0</v>
      </c>
      <c r="BW35" s="4">
        <f t="shared" si="24"/>
        <v>0</v>
      </c>
      <c r="BX35" s="4"/>
      <c r="BY35" s="4">
        <f t="shared" si="25"/>
        <v>0</v>
      </c>
      <c r="CB35" s="70">
        <f t="shared" si="26"/>
        <v>0</v>
      </c>
      <c r="CC35">
        <f>VLOOKUP(B35,[1]HK!$B$11:$Q$95,16,0)</f>
        <v>4</v>
      </c>
      <c r="CD35" s="35">
        <f t="shared" si="27"/>
        <v>0</v>
      </c>
    </row>
    <row r="36" spans="1:82" ht="15.6" x14ac:dyDescent="0.3">
      <c r="A36" s="8">
        <v>27</v>
      </c>
      <c r="B36" s="76" t="s">
        <v>162</v>
      </c>
      <c r="C36" s="77" t="s">
        <v>163</v>
      </c>
      <c r="D36" s="73"/>
      <c r="E36" s="20" t="s">
        <v>111</v>
      </c>
      <c r="F36" s="72"/>
      <c r="G36" s="8"/>
      <c r="H36" s="20" t="s">
        <v>27</v>
      </c>
      <c r="I36" s="20" t="s">
        <v>27</v>
      </c>
      <c r="J36" s="20" t="s">
        <v>24</v>
      </c>
      <c r="K36" s="20" t="s">
        <v>25</v>
      </c>
      <c r="L36" s="20" t="s">
        <v>25</v>
      </c>
      <c r="M36" s="20" t="s">
        <v>25</v>
      </c>
      <c r="N36" s="20" t="s">
        <v>25</v>
      </c>
      <c r="O36" s="20" t="s">
        <v>25</v>
      </c>
      <c r="P36" s="20" t="s">
        <v>25</v>
      </c>
      <c r="Q36" s="20" t="s">
        <v>24</v>
      </c>
      <c r="R36" s="20" t="s">
        <v>28</v>
      </c>
      <c r="S36" s="106" t="s">
        <v>28</v>
      </c>
      <c r="T36" s="104" t="s">
        <v>28</v>
      </c>
      <c r="U36" s="104" t="s">
        <v>28</v>
      </c>
      <c r="V36" s="104" t="s">
        <v>28</v>
      </c>
      <c r="W36" s="104" t="s">
        <v>28</v>
      </c>
      <c r="X36" s="104" t="s">
        <v>24</v>
      </c>
      <c r="Y36" s="104" t="s">
        <v>27</v>
      </c>
      <c r="Z36" s="104" t="s">
        <v>27</v>
      </c>
      <c r="AA36" s="104" t="s">
        <v>27</v>
      </c>
      <c r="AB36" s="104" t="s">
        <v>27</v>
      </c>
      <c r="AC36" s="104" t="s">
        <v>25</v>
      </c>
      <c r="AD36" s="104" t="s">
        <v>27</v>
      </c>
      <c r="AE36" s="104" t="s">
        <v>24</v>
      </c>
      <c r="AF36" s="104" t="s">
        <v>25</v>
      </c>
      <c r="AG36" s="104" t="s">
        <v>25</v>
      </c>
      <c r="AH36" s="95" t="s">
        <v>25</v>
      </c>
      <c r="AI36" s="95" t="s">
        <v>25</v>
      </c>
      <c r="AJ36" s="95" t="s">
        <v>27</v>
      </c>
      <c r="AK36" s="95" t="s">
        <v>25</v>
      </c>
      <c r="AL36" s="20" t="s">
        <v>24</v>
      </c>
      <c r="AM36" s="20" t="s">
        <v>25</v>
      </c>
      <c r="AN36" s="20" t="s">
        <v>25</v>
      </c>
      <c r="AO36" s="20" t="s">
        <v>25</v>
      </c>
      <c r="AP36" s="20" t="s">
        <v>25</v>
      </c>
      <c r="AQ36" s="20" t="s">
        <v>25</v>
      </c>
      <c r="AR36" s="20" t="s">
        <v>28</v>
      </c>
      <c r="AS36" s="20" t="s">
        <v>24</v>
      </c>
      <c r="AT36" s="20"/>
      <c r="AU36" s="20"/>
      <c r="AV36" s="20"/>
      <c r="AW36" s="96">
        <f t="shared" si="2"/>
        <v>11</v>
      </c>
      <c r="AX36" s="8">
        <f t="shared" si="3"/>
        <v>6</v>
      </c>
      <c r="AY36" s="8">
        <f t="shared" si="4"/>
        <v>7</v>
      </c>
      <c r="AZ36" s="8">
        <f t="shared" si="5"/>
        <v>0</v>
      </c>
      <c r="BA36" s="8">
        <f t="shared" si="6"/>
        <v>0</v>
      </c>
      <c r="BB36" s="8">
        <f t="shared" si="7"/>
        <v>0</v>
      </c>
      <c r="BC36" s="8">
        <f t="shared" si="8"/>
        <v>0</v>
      </c>
      <c r="BD36" s="8">
        <f t="shared" si="9"/>
        <v>0</v>
      </c>
      <c r="BE36" s="8">
        <f t="shared" si="10"/>
        <v>0</v>
      </c>
      <c r="BF36" s="14">
        <f t="shared" si="11"/>
        <v>0</v>
      </c>
      <c r="BG36" s="14">
        <f t="shared" si="12"/>
        <v>0</v>
      </c>
      <c r="BH36" s="8">
        <f t="shared" si="13"/>
        <v>4</v>
      </c>
      <c r="BI36" s="8">
        <f t="shared" si="14"/>
        <v>0</v>
      </c>
      <c r="BJ36" s="14">
        <f t="shared" si="15"/>
        <v>0</v>
      </c>
      <c r="BK36" s="8">
        <f t="shared" si="16"/>
        <v>0</v>
      </c>
      <c r="BL36" s="15">
        <f t="shared" si="17"/>
        <v>24</v>
      </c>
      <c r="BM36" s="18">
        <f t="shared" si="18"/>
        <v>4</v>
      </c>
      <c r="BN36" s="16">
        <f t="shared" si="19"/>
        <v>28</v>
      </c>
      <c r="BO36" s="16">
        <f t="shared" si="20"/>
        <v>0</v>
      </c>
      <c r="BP36" s="16">
        <f t="shared" si="1"/>
        <v>0</v>
      </c>
      <c r="BQ36" s="16">
        <f t="shared" si="21"/>
        <v>0</v>
      </c>
      <c r="BR36" s="17"/>
      <c r="BS36" s="17"/>
      <c r="BT36" s="18">
        <f t="shared" si="22"/>
        <v>-28</v>
      </c>
      <c r="BU36" s="4"/>
      <c r="BV36" s="4">
        <f t="shared" si="23"/>
        <v>0</v>
      </c>
      <c r="BW36" s="4">
        <f t="shared" si="24"/>
        <v>0</v>
      </c>
      <c r="BX36" s="4"/>
      <c r="BY36" s="4">
        <f t="shared" si="25"/>
        <v>0</v>
      </c>
      <c r="CB36" s="70">
        <f t="shared" si="26"/>
        <v>0</v>
      </c>
      <c r="CC36">
        <f>VLOOKUP(B36,[1]HK!$B$11:$Q$95,16,0)</f>
        <v>4</v>
      </c>
      <c r="CD36" s="35">
        <f t="shared" si="27"/>
        <v>0</v>
      </c>
    </row>
    <row r="37" spans="1:82" ht="15.6" x14ac:dyDescent="0.3">
      <c r="A37" s="8">
        <v>28</v>
      </c>
      <c r="B37" s="76" t="s">
        <v>164</v>
      </c>
      <c r="C37" s="78" t="s">
        <v>30</v>
      </c>
      <c r="D37" s="73"/>
      <c r="E37" s="20" t="s">
        <v>111</v>
      </c>
      <c r="F37" s="72"/>
      <c r="G37" s="13"/>
      <c r="H37" s="20" t="s">
        <v>25</v>
      </c>
      <c r="I37" s="20" t="s">
        <v>26</v>
      </c>
      <c r="J37" s="20" t="s">
        <v>26</v>
      </c>
      <c r="K37" s="20" t="s">
        <v>24</v>
      </c>
      <c r="L37" s="20" t="s">
        <v>28</v>
      </c>
      <c r="M37" s="20" t="s">
        <v>28</v>
      </c>
      <c r="N37" s="20" t="s">
        <v>28</v>
      </c>
      <c r="O37" s="20" t="s">
        <v>28</v>
      </c>
      <c r="P37" s="20" t="s">
        <v>28</v>
      </c>
      <c r="Q37" s="20" t="s">
        <v>28</v>
      </c>
      <c r="R37" s="20" t="s">
        <v>24</v>
      </c>
      <c r="S37" s="106" t="s">
        <v>25</v>
      </c>
      <c r="T37" s="104" t="s">
        <v>25</v>
      </c>
      <c r="U37" s="104" t="s">
        <v>25</v>
      </c>
      <c r="V37" s="104" t="s">
        <v>25</v>
      </c>
      <c r="W37" s="104" t="s">
        <v>26</v>
      </c>
      <c r="X37" s="104" t="s">
        <v>25</v>
      </c>
      <c r="Y37" s="104" t="s">
        <v>24</v>
      </c>
      <c r="Z37" s="104" t="s">
        <v>25</v>
      </c>
      <c r="AA37" s="104" t="s">
        <v>25</v>
      </c>
      <c r="AB37" s="104" t="s">
        <v>25</v>
      </c>
      <c r="AC37" s="104" t="s">
        <v>25</v>
      </c>
      <c r="AD37" s="104" t="s">
        <v>25</v>
      </c>
      <c r="AE37" s="104" t="s">
        <v>27</v>
      </c>
      <c r="AF37" s="104" t="s">
        <v>24</v>
      </c>
      <c r="AG37" s="104" t="s">
        <v>28</v>
      </c>
      <c r="AH37" s="95" t="s">
        <v>28</v>
      </c>
      <c r="AI37" s="95" t="s">
        <v>28</v>
      </c>
      <c r="AJ37" s="95" t="s">
        <v>27</v>
      </c>
      <c r="AK37" s="95" t="s">
        <v>27</v>
      </c>
      <c r="AL37" s="20" t="s">
        <v>26</v>
      </c>
      <c r="AM37" s="20" t="s">
        <v>24</v>
      </c>
      <c r="AN37" s="20" t="s">
        <v>26</v>
      </c>
      <c r="AO37" s="20" t="s">
        <v>28</v>
      </c>
      <c r="AP37" s="20" t="s">
        <v>28</v>
      </c>
      <c r="AQ37" s="20" t="s">
        <v>28</v>
      </c>
      <c r="AR37" s="20" t="s">
        <v>28</v>
      </c>
      <c r="AS37" s="20" t="s">
        <v>26</v>
      </c>
      <c r="AT37" s="20"/>
      <c r="AU37" s="20"/>
      <c r="AV37" s="20"/>
      <c r="AW37" s="96">
        <f t="shared" si="2"/>
        <v>10</v>
      </c>
      <c r="AX37" s="8">
        <f t="shared" si="3"/>
        <v>3</v>
      </c>
      <c r="AY37" s="8">
        <f t="shared" si="4"/>
        <v>7</v>
      </c>
      <c r="AZ37" s="8">
        <f t="shared" si="5"/>
        <v>0</v>
      </c>
      <c r="BA37" s="8">
        <f t="shared" si="6"/>
        <v>0</v>
      </c>
      <c r="BB37" s="8">
        <f t="shared" si="7"/>
        <v>0</v>
      </c>
      <c r="BC37" s="8">
        <f t="shared" si="8"/>
        <v>0</v>
      </c>
      <c r="BD37" s="8">
        <f t="shared" si="9"/>
        <v>0</v>
      </c>
      <c r="BE37" s="8">
        <f t="shared" si="10"/>
        <v>0</v>
      </c>
      <c r="BF37" s="14">
        <f t="shared" si="11"/>
        <v>0</v>
      </c>
      <c r="BG37" s="14">
        <f t="shared" si="12"/>
        <v>0</v>
      </c>
      <c r="BH37" s="8">
        <f t="shared" si="13"/>
        <v>4</v>
      </c>
      <c r="BI37" s="8">
        <f t="shared" si="14"/>
        <v>1</v>
      </c>
      <c r="BJ37" s="14">
        <f t="shared" si="15"/>
        <v>0</v>
      </c>
      <c r="BK37" s="8">
        <f t="shared" si="16"/>
        <v>0</v>
      </c>
      <c r="BL37" s="15">
        <f t="shared" si="17"/>
        <v>20</v>
      </c>
      <c r="BM37" s="18">
        <f t="shared" si="18"/>
        <v>4</v>
      </c>
      <c r="BN37" s="16">
        <f t="shared" si="19"/>
        <v>24</v>
      </c>
      <c r="BO37" s="16">
        <f t="shared" si="20"/>
        <v>0</v>
      </c>
      <c r="BP37" s="16">
        <f t="shared" si="1"/>
        <v>0</v>
      </c>
      <c r="BQ37" s="16">
        <f t="shared" si="21"/>
        <v>0</v>
      </c>
      <c r="BR37" s="17"/>
      <c r="BS37" s="17"/>
      <c r="BT37" s="18">
        <f t="shared" si="22"/>
        <v>-24</v>
      </c>
      <c r="BU37" s="4"/>
      <c r="BV37" s="4">
        <f t="shared" si="23"/>
        <v>0</v>
      </c>
      <c r="BW37" s="4">
        <f t="shared" si="24"/>
        <v>0</v>
      </c>
      <c r="BX37" s="4"/>
      <c r="BY37" s="4">
        <f t="shared" si="25"/>
        <v>0</v>
      </c>
      <c r="CB37" s="70">
        <f t="shared" si="26"/>
        <v>-0.66666666666666652</v>
      </c>
      <c r="CC37">
        <f>VLOOKUP(B37,[1]HK!$B$11:$Q$95,16,0)</f>
        <v>4</v>
      </c>
      <c r="CD37" s="35">
        <f t="shared" si="27"/>
        <v>0</v>
      </c>
    </row>
    <row r="38" spans="1:82" ht="15.6" x14ac:dyDescent="0.3">
      <c r="A38" s="8">
        <v>29</v>
      </c>
      <c r="B38" s="76" t="s">
        <v>165</v>
      </c>
      <c r="C38" s="79" t="s">
        <v>166</v>
      </c>
      <c r="D38" s="73"/>
      <c r="E38" s="20" t="s">
        <v>111</v>
      </c>
      <c r="F38" s="72"/>
      <c r="G38" s="13"/>
      <c r="H38" s="20" t="s">
        <v>25</v>
      </c>
      <c r="I38" s="20" t="s">
        <v>25</v>
      </c>
      <c r="J38" s="20" t="s">
        <v>25</v>
      </c>
      <c r="K38" s="20" t="s">
        <v>25</v>
      </c>
      <c r="L38" s="20" t="s">
        <v>24</v>
      </c>
      <c r="M38" s="20" t="s">
        <v>25</v>
      </c>
      <c r="N38" s="20" t="s">
        <v>25</v>
      </c>
      <c r="O38" s="20" t="s">
        <v>25</v>
      </c>
      <c r="P38" s="20" t="s">
        <v>25</v>
      </c>
      <c r="Q38" s="20" t="s">
        <v>25</v>
      </c>
      <c r="R38" s="20" t="s">
        <v>25</v>
      </c>
      <c r="S38" s="106" t="s">
        <v>24</v>
      </c>
      <c r="T38" s="104" t="s">
        <v>27</v>
      </c>
      <c r="U38" s="104" t="s">
        <v>27</v>
      </c>
      <c r="V38" s="104" t="s">
        <v>28</v>
      </c>
      <c r="W38" s="104" t="s">
        <v>27</v>
      </c>
      <c r="X38" s="104" t="s">
        <v>27</v>
      </c>
      <c r="Y38" s="104" t="s">
        <v>27</v>
      </c>
      <c r="Z38" s="104" t="s">
        <v>24</v>
      </c>
      <c r="AA38" s="104" t="s">
        <v>28</v>
      </c>
      <c r="AB38" s="104" t="s">
        <v>28</v>
      </c>
      <c r="AC38" s="104" t="s">
        <v>28</v>
      </c>
      <c r="AD38" s="104" t="s">
        <v>28</v>
      </c>
      <c r="AE38" s="104" t="s">
        <v>28</v>
      </c>
      <c r="AF38" s="104" t="s">
        <v>28</v>
      </c>
      <c r="AG38" s="104" t="s">
        <v>24</v>
      </c>
      <c r="AH38" s="95" t="s">
        <v>25</v>
      </c>
      <c r="AI38" s="95" t="s">
        <v>25</v>
      </c>
      <c r="AJ38" s="95" t="s">
        <v>25</v>
      </c>
      <c r="AK38" s="95" t="s">
        <v>25</v>
      </c>
      <c r="AL38" s="20" t="s">
        <v>25</v>
      </c>
      <c r="AM38" s="20" t="s">
        <v>28</v>
      </c>
      <c r="AN38" s="20" t="s">
        <v>24</v>
      </c>
      <c r="AO38" s="20" t="s">
        <v>25</v>
      </c>
      <c r="AP38" s="20" t="s">
        <v>28</v>
      </c>
      <c r="AQ38" s="20" t="s">
        <v>26</v>
      </c>
      <c r="AR38" s="20" t="s">
        <v>27</v>
      </c>
      <c r="AS38" s="20" t="s">
        <v>25</v>
      </c>
      <c r="AT38" s="20"/>
      <c r="AU38" s="20"/>
      <c r="AV38" s="20"/>
      <c r="AW38" s="96">
        <f t="shared" si="2"/>
        <v>8</v>
      </c>
      <c r="AX38" s="8">
        <f t="shared" si="3"/>
        <v>6</v>
      </c>
      <c r="AY38" s="8">
        <f t="shared" si="4"/>
        <v>9</v>
      </c>
      <c r="AZ38" s="8">
        <f t="shared" si="5"/>
        <v>0</v>
      </c>
      <c r="BA38" s="8">
        <f t="shared" si="6"/>
        <v>0</v>
      </c>
      <c r="BB38" s="8">
        <f t="shared" si="7"/>
        <v>0</v>
      </c>
      <c r="BC38" s="8">
        <f t="shared" si="8"/>
        <v>0</v>
      </c>
      <c r="BD38" s="8">
        <f t="shared" si="9"/>
        <v>0</v>
      </c>
      <c r="BE38" s="8">
        <f t="shared" si="10"/>
        <v>0</v>
      </c>
      <c r="BF38" s="14">
        <f t="shared" si="11"/>
        <v>0</v>
      </c>
      <c r="BG38" s="14">
        <f t="shared" si="12"/>
        <v>0</v>
      </c>
      <c r="BH38" s="8">
        <f t="shared" si="13"/>
        <v>4</v>
      </c>
      <c r="BI38" s="8">
        <f t="shared" si="14"/>
        <v>0</v>
      </c>
      <c r="BJ38" s="14">
        <f t="shared" si="15"/>
        <v>0</v>
      </c>
      <c r="BK38" s="8">
        <f t="shared" si="16"/>
        <v>0</v>
      </c>
      <c r="BL38" s="15">
        <f t="shared" si="17"/>
        <v>23</v>
      </c>
      <c r="BM38" s="18">
        <f t="shared" si="18"/>
        <v>4</v>
      </c>
      <c r="BN38" s="16">
        <f t="shared" si="19"/>
        <v>27</v>
      </c>
      <c r="BO38" s="16">
        <f t="shared" si="20"/>
        <v>0</v>
      </c>
      <c r="BP38" s="16">
        <f t="shared" si="1"/>
        <v>0</v>
      </c>
      <c r="BQ38" s="16">
        <f t="shared" si="21"/>
        <v>0</v>
      </c>
      <c r="BR38" s="17"/>
      <c r="BS38" s="17"/>
      <c r="BT38" s="18">
        <f t="shared" si="22"/>
        <v>-27</v>
      </c>
      <c r="BU38" s="4"/>
      <c r="BV38" s="4">
        <f t="shared" si="23"/>
        <v>0</v>
      </c>
      <c r="BW38" s="4">
        <f t="shared" si="24"/>
        <v>0</v>
      </c>
      <c r="BX38" s="4"/>
      <c r="BY38" s="4">
        <f t="shared" si="25"/>
        <v>0</v>
      </c>
      <c r="CB38" s="70">
        <f t="shared" si="26"/>
        <v>-0.16666666666666652</v>
      </c>
      <c r="CC38">
        <f>VLOOKUP(B38,[1]HK!$B$11:$Q$95,16,0)</f>
        <v>4</v>
      </c>
      <c r="CD38" s="35">
        <f t="shared" si="27"/>
        <v>0</v>
      </c>
    </row>
    <row r="39" spans="1:82" ht="15.6" x14ac:dyDescent="0.3">
      <c r="A39" s="8">
        <v>30</v>
      </c>
      <c r="B39" s="76" t="s">
        <v>167</v>
      </c>
      <c r="C39" s="77" t="s">
        <v>168</v>
      </c>
      <c r="D39" s="73"/>
      <c r="E39" s="20" t="s">
        <v>111</v>
      </c>
      <c r="F39" s="72"/>
      <c r="G39" s="13"/>
      <c r="H39" s="20" t="s">
        <v>25</v>
      </c>
      <c r="I39" s="20" t="s">
        <v>25</v>
      </c>
      <c r="J39" s="20" t="s">
        <v>25</v>
      </c>
      <c r="K39" s="20" t="s">
        <v>25</v>
      </c>
      <c r="L39" s="20" t="s">
        <v>27</v>
      </c>
      <c r="M39" s="20" t="s">
        <v>24</v>
      </c>
      <c r="N39" s="20" t="s">
        <v>27</v>
      </c>
      <c r="O39" s="20" t="s">
        <v>28</v>
      </c>
      <c r="P39" s="20" t="s">
        <v>28</v>
      </c>
      <c r="Q39" s="20" t="s">
        <v>28</v>
      </c>
      <c r="R39" s="20" t="s">
        <v>26</v>
      </c>
      <c r="S39" s="106" t="s">
        <v>25</v>
      </c>
      <c r="T39" s="104" t="s">
        <v>24</v>
      </c>
      <c r="U39" s="104" t="s">
        <v>28</v>
      </c>
      <c r="V39" s="104" t="s">
        <v>26</v>
      </c>
      <c r="W39" s="104" t="s">
        <v>28</v>
      </c>
      <c r="X39" s="104" t="s">
        <v>28</v>
      </c>
      <c r="Y39" s="104" t="s">
        <v>26</v>
      </c>
      <c r="Z39" s="104" t="s">
        <v>28</v>
      </c>
      <c r="AA39" s="104" t="s">
        <v>24</v>
      </c>
      <c r="AB39" s="104" t="s">
        <v>25</v>
      </c>
      <c r="AC39" s="104" t="s">
        <v>25</v>
      </c>
      <c r="AD39" s="104" t="s">
        <v>25</v>
      </c>
      <c r="AE39" s="104" t="s">
        <v>25</v>
      </c>
      <c r="AF39" s="104" t="s">
        <v>25</v>
      </c>
      <c r="AG39" s="104" t="s">
        <v>25</v>
      </c>
      <c r="AH39" s="95" t="s">
        <v>24</v>
      </c>
      <c r="AI39" s="95" t="s">
        <v>25</v>
      </c>
      <c r="AJ39" s="95" t="s">
        <v>28</v>
      </c>
      <c r="AK39" s="95" t="s">
        <v>27</v>
      </c>
      <c r="AL39" s="20" t="s">
        <v>27</v>
      </c>
      <c r="AM39" s="20" t="s">
        <v>27</v>
      </c>
      <c r="AN39" s="20" t="s">
        <v>27</v>
      </c>
      <c r="AO39" s="20" t="s">
        <v>24</v>
      </c>
      <c r="AP39" s="20" t="s">
        <v>28</v>
      </c>
      <c r="AQ39" s="20" t="s">
        <v>28</v>
      </c>
      <c r="AR39" s="20" t="s">
        <v>28</v>
      </c>
      <c r="AS39" s="20" t="s">
        <v>26</v>
      </c>
      <c r="AT39" s="20"/>
      <c r="AU39" s="20"/>
      <c r="AV39" s="20"/>
      <c r="AW39" s="96">
        <f t="shared" si="2"/>
        <v>8</v>
      </c>
      <c r="AX39" s="8">
        <f t="shared" si="3"/>
        <v>4</v>
      </c>
      <c r="AY39" s="8">
        <f t="shared" si="4"/>
        <v>8</v>
      </c>
      <c r="AZ39" s="8">
        <f t="shared" si="5"/>
        <v>0</v>
      </c>
      <c r="BA39" s="8">
        <f t="shared" si="6"/>
        <v>0</v>
      </c>
      <c r="BB39" s="8">
        <f t="shared" si="7"/>
        <v>0</v>
      </c>
      <c r="BC39" s="8">
        <f t="shared" si="8"/>
        <v>0</v>
      </c>
      <c r="BD39" s="8">
        <f t="shared" si="9"/>
        <v>0</v>
      </c>
      <c r="BE39" s="8">
        <f t="shared" si="10"/>
        <v>0</v>
      </c>
      <c r="BF39" s="14">
        <f t="shared" si="11"/>
        <v>0</v>
      </c>
      <c r="BG39" s="14">
        <f t="shared" si="12"/>
        <v>0</v>
      </c>
      <c r="BH39" s="8">
        <f t="shared" si="13"/>
        <v>4</v>
      </c>
      <c r="BI39" s="8">
        <f t="shared" si="14"/>
        <v>3</v>
      </c>
      <c r="BJ39" s="14">
        <f t="shared" si="15"/>
        <v>0</v>
      </c>
      <c r="BK39" s="8">
        <f t="shared" si="16"/>
        <v>0</v>
      </c>
      <c r="BL39" s="15">
        <f t="shared" si="17"/>
        <v>20</v>
      </c>
      <c r="BM39" s="18">
        <f t="shared" si="18"/>
        <v>4</v>
      </c>
      <c r="BN39" s="16">
        <f t="shared" si="19"/>
        <v>24</v>
      </c>
      <c r="BO39" s="16">
        <f t="shared" si="20"/>
        <v>0</v>
      </c>
      <c r="BP39" s="16">
        <f t="shared" si="1"/>
        <v>0</v>
      </c>
      <c r="BQ39" s="16">
        <f t="shared" si="21"/>
        <v>0</v>
      </c>
      <c r="BR39" s="17"/>
      <c r="BS39" s="17"/>
      <c r="BT39" s="18">
        <f t="shared" si="22"/>
        <v>-24</v>
      </c>
      <c r="BU39" s="4"/>
      <c r="BV39" s="4">
        <f t="shared" si="23"/>
        <v>0</v>
      </c>
      <c r="BW39" s="4">
        <f t="shared" si="24"/>
        <v>0</v>
      </c>
      <c r="BX39" s="4"/>
      <c r="BY39" s="4">
        <f t="shared" si="25"/>
        <v>0</v>
      </c>
      <c r="CB39" s="70">
        <f t="shared" si="26"/>
        <v>-0.66666666666666652</v>
      </c>
      <c r="CC39">
        <f>VLOOKUP(B39,[1]HK!$B$11:$Q$95,16,0)</f>
        <v>4</v>
      </c>
      <c r="CD39" s="35">
        <f t="shared" si="27"/>
        <v>0</v>
      </c>
    </row>
    <row r="40" spans="1:82" ht="15.6" x14ac:dyDescent="0.3">
      <c r="A40" s="8">
        <v>31</v>
      </c>
      <c r="B40" s="76" t="s">
        <v>169</v>
      </c>
      <c r="C40" s="77" t="s">
        <v>155</v>
      </c>
      <c r="D40" s="73"/>
      <c r="E40" s="20" t="s">
        <v>111</v>
      </c>
      <c r="F40" s="72"/>
      <c r="G40" s="13"/>
      <c r="H40" s="20" t="s">
        <v>27</v>
      </c>
      <c r="I40" s="20" t="s">
        <v>25</v>
      </c>
      <c r="J40" s="20" t="s">
        <v>27</v>
      </c>
      <c r="K40" s="20" t="s">
        <v>27</v>
      </c>
      <c r="L40" s="20" t="s">
        <v>25</v>
      </c>
      <c r="M40" s="20" t="s">
        <v>27</v>
      </c>
      <c r="N40" s="20" t="s">
        <v>24</v>
      </c>
      <c r="O40" s="20" t="s">
        <v>27</v>
      </c>
      <c r="P40" s="20" t="s">
        <v>28</v>
      </c>
      <c r="Q40" s="20" t="s">
        <v>28</v>
      </c>
      <c r="R40" s="20" t="s">
        <v>28</v>
      </c>
      <c r="S40" s="106" t="s">
        <v>28</v>
      </c>
      <c r="T40" s="104" t="s">
        <v>28</v>
      </c>
      <c r="U40" s="104" t="s">
        <v>24</v>
      </c>
      <c r="V40" s="104" t="s">
        <v>27</v>
      </c>
      <c r="W40" s="104" t="s">
        <v>27</v>
      </c>
      <c r="X40" s="104" t="s">
        <v>27</v>
      </c>
      <c r="Y40" s="104" t="s">
        <v>27</v>
      </c>
      <c r="Z40" s="104" t="s">
        <v>27</v>
      </c>
      <c r="AA40" s="104" t="s">
        <v>27</v>
      </c>
      <c r="AB40" s="104" t="s">
        <v>24</v>
      </c>
      <c r="AC40" s="104" t="s">
        <v>29</v>
      </c>
      <c r="AD40" s="104" t="s">
        <v>25</v>
      </c>
      <c r="AE40" s="104" t="s">
        <v>25</v>
      </c>
      <c r="AF40" s="104" t="s">
        <v>25</v>
      </c>
      <c r="AG40" s="104" t="s">
        <v>25</v>
      </c>
      <c r="AH40" s="95" t="s">
        <v>25</v>
      </c>
      <c r="AI40" s="95" t="s">
        <v>24</v>
      </c>
      <c r="AJ40" s="95" t="s">
        <v>25</v>
      </c>
      <c r="AK40" s="95" t="s">
        <v>25</v>
      </c>
      <c r="AL40" s="20" t="s">
        <v>25</v>
      </c>
      <c r="AM40" s="20" t="s">
        <v>25</v>
      </c>
      <c r="AN40" s="20" t="s">
        <v>25</v>
      </c>
      <c r="AO40" s="20" t="s">
        <v>25</v>
      </c>
      <c r="AP40" s="20" t="s">
        <v>24</v>
      </c>
      <c r="AQ40" s="20" t="s">
        <v>25</v>
      </c>
      <c r="AR40" s="20" t="s">
        <v>25</v>
      </c>
      <c r="AS40" s="20" t="s">
        <v>29</v>
      </c>
      <c r="AT40" s="20"/>
      <c r="AU40" s="20"/>
      <c r="AV40" s="20"/>
      <c r="AW40" s="96">
        <f t="shared" si="2"/>
        <v>13</v>
      </c>
      <c r="AX40" s="8">
        <f t="shared" si="3"/>
        <v>6</v>
      </c>
      <c r="AY40" s="8">
        <f t="shared" si="4"/>
        <v>3</v>
      </c>
      <c r="AZ40" s="8">
        <f t="shared" si="5"/>
        <v>0</v>
      </c>
      <c r="BA40" s="8">
        <f t="shared" si="6"/>
        <v>0</v>
      </c>
      <c r="BB40" s="8">
        <f t="shared" si="7"/>
        <v>2</v>
      </c>
      <c r="BC40" s="8">
        <f t="shared" si="8"/>
        <v>0</v>
      </c>
      <c r="BD40" s="8">
        <f t="shared" si="9"/>
        <v>0</v>
      </c>
      <c r="BE40" s="8">
        <f t="shared" si="10"/>
        <v>0</v>
      </c>
      <c r="BF40" s="14">
        <f t="shared" si="11"/>
        <v>0</v>
      </c>
      <c r="BG40" s="14">
        <f t="shared" si="12"/>
        <v>0</v>
      </c>
      <c r="BH40" s="8">
        <f t="shared" si="13"/>
        <v>4</v>
      </c>
      <c r="BI40" s="8">
        <f t="shared" si="14"/>
        <v>0</v>
      </c>
      <c r="BJ40" s="14">
        <f t="shared" si="15"/>
        <v>0</v>
      </c>
      <c r="BK40" s="8">
        <f t="shared" si="16"/>
        <v>0</v>
      </c>
      <c r="BL40" s="15">
        <f t="shared" si="17"/>
        <v>24</v>
      </c>
      <c r="BM40" s="18">
        <f t="shared" si="18"/>
        <v>4</v>
      </c>
      <c r="BN40" s="16">
        <f t="shared" si="19"/>
        <v>28</v>
      </c>
      <c r="BO40" s="16">
        <f t="shared" si="20"/>
        <v>2</v>
      </c>
      <c r="BP40" s="16">
        <f t="shared" si="1"/>
        <v>0</v>
      </c>
      <c r="BQ40" s="16">
        <f t="shared" si="21"/>
        <v>0</v>
      </c>
      <c r="BR40" s="17"/>
      <c r="BS40" s="17"/>
      <c r="BT40" s="18">
        <f t="shared" si="22"/>
        <v>-28</v>
      </c>
      <c r="BU40" s="4"/>
      <c r="BV40" s="4">
        <f t="shared" si="23"/>
        <v>16</v>
      </c>
      <c r="BW40" s="4">
        <f t="shared" si="24"/>
        <v>0</v>
      </c>
      <c r="BX40" s="4"/>
      <c r="BY40" s="4">
        <f t="shared" si="25"/>
        <v>0</v>
      </c>
      <c r="CB40" s="70">
        <f t="shared" si="26"/>
        <v>0</v>
      </c>
      <c r="CC40">
        <f>VLOOKUP(B40,[1]HK!$B$11:$Q$95,16,0)</f>
        <v>4</v>
      </c>
      <c r="CD40" s="35">
        <f t="shared" si="27"/>
        <v>0</v>
      </c>
    </row>
    <row r="41" spans="1:82" ht="15.6" x14ac:dyDescent="0.3">
      <c r="A41" s="8">
        <v>32</v>
      </c>
      <c r="B41" s="76" t="s">
        <v>170</v>
      </c>
      <c r="C41" s="80" t="s">
        <v>171</v>
      </c>
      <c r="D41" s="73"/>
      <c r="E41" s="20" t="s">
        <v>111</v>
      </c>
      <c r="F41" s="72"/>
      <c r="G41" s="13"/>
      <c r="H41" s="20" t="s">
        <v>24</v>
      </c>
      <c r="I41" s="20" t="s">
        <v>25</v>
      </c>
      <c r="J41" s="20" t="s">
        <v>25</v>
      </c>
      <c r="K41" s="20" t="s">
        <v>25</v>
      </c>
      <c r="L41" s="20" t="s">
        <v>25</v>
      </c>
      <c r="M41" s="20" t="s">
        <v>25</v>
      </c>
      <c r="N41" s="20" t="s">
        <v>25</v>
      </c>
      <c r="O41" s="20" t="s">
        <v>24</v>
      </c>
      <c r="P41" s="20" t="s">
        <v>25</v>
      </c>
      <c r="Q41" s="20" t="s">
        <v>25</v>
      </c>
      <c r="R41" s="43" t="s">
        <v>28</v>
      </c>
      <c r="S41" s="106" t="s">
        <v>28</v>
      </c>
      <c r="T41" s="104" t="s">
        <v>28</v>
      </c>
      <c r="U41" s="104" t="s">
        <v>28</v>
      </c>
      <c r="V41" s="104" t="s">
        <v>24</v>
      </c>
      <c r="W41" s="104" t="s">
        <v>27</v>
      </c>
      <c r="X41" s="104" t="s">
        <v>27</v>
      </c>
      <c r="Y41" s="104" t="s">
        <v>28</v>
      </c>
      <c r="Z41" s="104" t="s">
        <v>27</v>
      </c>
      <c r="AA41" s="104" t="s">
        <v>27</v>
      </c>
      <c r="AB41" s="104" t="s">
        <v>27</v>
      </c>
      <c r="AC41" s="104" t="s">
        <v>24</v>
      </c>
      <c r="AD41" s="104" t="s">
        <v>25</v>
      </c>
      <c r="AE41" s="104" t="s">
        <v>25</v>
      </c>
      <c r="AF41" s="104" t="s">
        <v>25</v>
      </c>
      <c r="AG41" s="104" t="s">
        <v>25</v>
      </c>
      <c r="AH41" s="95" t="s">
        <v>25</v>
      </c>
      <c r="AI41" s="95" t="s">
        <v>25</v>
      </c>
      <c r="AJ41" s="95" t="s">
        <v>24</v>
      </c>
      <c r="AK41" s="95" t="s">
        <v>25</v>
      </c>
      <c r="AL41" s="20" t="s">
        <v>25</v>
      </c>
      <c r="AM41" s="20" t="s">
        <v>25</v>
      </c>
      <c r="AN41" s="20" t="s">
        <v>25</v>
      </c>
      <c r="AO41" s="20" t="s">
        <v>28</v>
      </c>
      <c r="AP41" s="20" t="s">
        <v>28</v>
      </c>
      <c r="AQ41" s="20" t="s">
        <v>24</v>
      </c>
      <c r="AR41" s="20" t="s">
        <v>25</v>
      </c>
      <c r="AS41" s="20" t="s">
        <v>25</v>
      </c>
      <c r="AT41" s="20"/>
      <c r="AU41" s="20"/>
      <c r="AV41" s="20"/>
      <c r="AW41" s="96">
        <f t="shared" si="2"/>
        <v>12</v>
      </c>
      <c r="AX41" s="8">
        <f t="shared" si="3"/>
        <v>5</v>
      </c>
      <c r="AY41" s="8">
        <f t="shared" si="4"/>
        <v>7</v>
      </c>
      <c r="AZ41" s="8">
        <f t="shared" si="5"/>
        <v>0</v>
      </c>
      <c r="BA41" s="8">
        <f t="shared" si="6"/>
        <v>0</v>
      </c>
      <c r="BB41" s="8">
        <f t="shared" si="7"/>
        <v>0</v>
      </c>
      <c r="BC41" s="8">
        <f t="shared" si="8"/>
        <v>0</v>
      </c>
      <c r="BD41" s="8">
        <f t="shared" si="9"/>
        <v>0</v>
      </c>
      <c r="BE41" s="8">
        <f t="shared" si="10"/>
        <v>0</v>
      </c>
      <c r="BF41" s="14">
        <f t="shared" si="11"/>
        <v>0</v>
      </c>
      <c r="BG41" s="14">
        <f t="shared" si="12"/>
        <v>0</v>
      </c>
      <c r="BH41" s="8">
        <f t="shared" si="13"/>
        <v>4</v>
      </c>
      <c r="BI41" s="8">
        <f t="shared" si="14"/>
        <v>0</v>
      </c>
      <c r="BJ41" s="14">
        <f t="shared" si="15"/>
        <v>0</v>
      </c>
      <c r="BK41" s="8">
        <f t="shared" si="16"/>
        <v>0</v>
      </c>
      <c r="BL41" s="15">
        <f t="shared" si="17"/>
        <v>24</v>
      </c>
      <c r="BM41" s="18">
        <f t="shared" si="18"/>
        <v>4</v>
      </c>
      <c r="BN41" s="16">
        <f t="shared" si="19"/>
        <v>28</v>
      </c>
      <c r="BO41" s="16">
        <f t="shared" si="20"/>
        <v>0</v>
      </c>
      <c r="BP41" s="16">
        <f t="shared" si="1"/>
        <v>0</v>
      </c>
      <c r="BQ41" s="16">
        <f t="shared" si="21"/>
        <v>0</v>
      </c>
      <c r="BR41" s="17"/>
      <c r="BS41" s="17"/>
      <c r="BT41" s="18">
        <f t="shared" si="22"/>
        <v>-28</v>
      </c>
      <c r="BU41" s="4"/>
      <c r="BV41" s="4">
        <f t="shared" si="23"/>
        <v>0</v>
      </c>
      <c r="BW41" s="4">
        <f t="shared" si="24"/>
        <v>0</v>
      </c>
      <c r="BX41" s="4"/>
      <c r="BY41" s="4">
        <f t="shared" si="25"/>
        <v>0</v>
      </c>
      <c r="CB41" s="70">
        <f t="shared" si="26"/>
        <v>0</v>
      </c>
      <c r="CC41">
        <f>VLOOKUP(B41,[1]HK!$B$11:$Q$95,16,0)</f>
        <v>4</v>
      </c>
      <c r="CD41" s="35">
        <f t="shared" si="27"/>
        <v>0</v>
      </c>
    </row>
    <row r="42" spans="1:82" ht="15.6" x14ac:dyDescent="0.3">
      <c r="A42" s="8">
        <v>33</v>
      </c>
      <c r="B42" s="76" t="s">
        <v>172</v>
      </c>
      <c r="C42" s="81" t="s">
        <v>173</v>
      </c>
      <c r="D42" s="73"/>
      <c r="E42" s="20" t="s">
        <v>111</v>
      </c>
      <c r="F42" s="72"/>
      <c r="G42" s="13"/>
      <c r="H42" s="20" t="s">
        <v>28</v>
      </c>
      <c r="I42" s="20" t="s">
        <v>24</v>
      </c>
      <c r="J42" s="20" t="s">
        <v>25</v>
      </c>
      <c r="K42" s="20" t="s">
        <v>25</v>
      </c>
      <c r="L42" s="20" t="s">
        <v>25</v>
      </c>
      <c r="M42" s="20" t="s">
        <v>25</v>
      </c>
      <c r="N42" s="20" t="s">
        <v>25</v>
      </c>
      <c r="O42" s="20" t="s">
        <v>25</v>
      </c>
      <c r="P42" s="20" t="s">
        <v>24</v>
      </c>
      <c r="Q42" s="20" t="s">
        <v>25</v>
      </c>
      <c r="R42" s="20" t="s">
        <v>25</v>
      </c>
      <c r="S42" s="106" t="s">
        <v>25</v>
      </c>
      <c r="T42" s="104" t="s">
        <v>25</v>
      </c>
      <c r="U42" s="104" t="s">
        <v>25</v>
      </c>
      <c r="V42" s="104" t="s">
        <v>25</v>
      </c>
      <c r="W42" s="104" t="s">
        <v>24</v>
      </c>
      <c r="X42" s="104" t="s">
        <v>25</v>
      </c>
      <c r="Y42" s="104" t="s">
        <v>25</v>
      </c>
      <c r="Z42" s="104" t="s">
        <v>25</v>
      </c>
      <c r="AA42" s="104" t="s">
        <v>25</v>
      </c>
      <c r="AB42" s="104" t="s">
        <v>25</v>
      </c>
      <c r="AC42" s="104" t="s">
        <v>25</v>
      </c>
      <c r="AD42" s="104" t="s">
        <v>24</v>
      </c>
      <c r="AE42" s="104" t="s">
        <v>28</v>
      </c>
      <c r="AF42" s="104" t="s">
        <v>28</v>
      </c>
      <c r="AG42" s="104" t="s">
        <v>28</v>
      </c>
      <c r="AH42" s="95" t="s">
        <v>28</v>
      </c>
      <c r="AI42" s="95" t="s">
        <v>28</v>
      </c>
      <c r="AJ42" s="95" t="s">
        <v>28</v>
      </c>
      <c r="AK42" s="95" t="s">
        <v>24</v>
      </c>
      <c r="AL42" s="20" t="s">
        <v>25</v>
      </c>
      <c r="AM42" s="20" t="s">
        <v>25</v>
      </c>
      <c r="AN42" s="20" t="s">
        <v>27</v>
      </c>
      <c r="AO42" s="20" t="s">
        <v>25</v>
      </c>
      <c r="AP42" s="20" t="s">
        <v>27</v>
      </c>
      <c r="AQ42" s="20" t="s">
        <v>26</v>
      </c>
      <c r="AR42" s="20" t="s">
        <v>24</v>
      </c>
      <c r="AS42" s="20" t="s">
        <v>27</v>
      </c>
      <c r="AT42" s="20"/>
      <c r="AU42" s="20"/>
      <c r="AV42" s="20"/>
      <c r="AW42" s="96">
        <f t="shared" si="2"/>
        <v>14</v>
      </c>
      <c r="AX42" s="8">
        <f t="shared" si="3"/>
        <v>3</v>
      </c>
      <c r="AY42" s="8">
        <f t="shared" si="4"/>
        <v>6</v>
      </c>
      <c r="AZ42" s="8">
        <f t="shared" si="5"/>
        <v>0</v>
      </c>
      <c r="BA42" s="8">
        <f t="shared" si="6"/>
        <v>0</v>
      </c>
      <c r="BB42" s="8">
        <f t="shared" si="7"/>
        <v>0</v>
      </c>
      <c r="BC42" s="8">
        <f t="shared" si="8"/>
        <v>0</v>
      </c>
      <c r="BD42" s="8">
        <f t="shared" si="9"/>
        <v>0</v>
      </c>
      <c r="BE42" s="8">
        <f t="shared" si="10"/>
        <v>0</v>
      </c>
      <c r="BF42" s="14">
        <f t="shared" si="11"/>
        <v>0</v>
      </c>
      <c r="BG42" s="14">
        <f t="shared" si="12"/>
        <v>0</v>
      </c>
      <c r="BH42" s="8">
        <f t="shared" si="13"/>
        <v>4</v>
      </c>
      <c r="BI42" s="8">
        <f t="shared" si="14"/>
        <v>0</v>
      </c>
      <c r="BJ42" s="14">
        <f t="shared" si="15"/>
        <v>0</v>
      </c>
      <c r="BK42" s="8">
        <f t="shared" si="16"/>
        <v>0</v>
      </c>
      <c r="BL42" s="15">
        <f t="shared" si="17"/>
        <v>23</v>
      </c>
      <c r="BM42" s="18">
        <f t="shared" si="18"/>
        <v>4</v>
      </c>
      <c r="BN42" s="16">
        <f t="shared" si="19"/>
        <v>27</v>
      </c>
      <c r="BO42" s="16">
        <f t="shared" si="20"/>
        <v>0</v>
      </c>
      <c r="BP42" s="16">
        <f t="shared" si="1"/>
        <v>0</v>
      </c>
      <c r="BQ42" s="16">
        <f t="shared" si="21"/>
        <v>0</v>
      </c>
      <c r="BR42" s="17"/>
      <c r="BS42" s="17"/>
      <c r="BT42" s="18">
        <f t="shared" si="22"/>
        <v>-27</v>
      </c>
      <c r="BU42" s="4"/>
      <c r="BV42" s="4">
        <f t="shared" si="23"/>
        <v>0</v>
      </c>
      <c r="BW42" s="4">
        <f t="shared" si="24"/>
        <v>0</v>
      </c>
      <c r="BX42" s="4"/>
      <c r="BY42" s="4">
        <f t="shared" si="25"/>
        <v>0</v>
      </c>
      <c r="CB42" s="70">
        <f t="shared" si="26"/>
        <v>-0.16666666666666652</v>
      </c>
      <c r="CC42">
        <f>VLOOKUP(B42,[1]HK!$B$11:$Q$95,16,0)</f>
        <v>4</v>
      </c>
      <c r="CD42" s="35">
        <f t="shared" si="27"/>
        <v>0</v>
      </c>
    </row>
    <row r="43" spans="1:82" ht="15.6" x14ac:dyDescent="0.3">
      <c r="A43" s="8">
        <v>34</v>
      </c>
      <c r="B43" s="76" t="s">
        <v>174</v>
      </c>
      <c r="C43" s="78" t="s">
        <v>175</v>
      </c>
      <c r="D43" s="73"/>
      <c r="E43" s="20" t="s">
        <v>111</v>
      </c>
      <c r="F43" s="72"/>
      <c r="G43" s="13"/>
      <c r="H43" s="20" t="s">
        <v>25</v>
      </c>
      <c r="I43" s="20" t="s">
        <v>25</v>
      </c>
      <c r="J43" s="20" t="s">
        <v>24</v>
      </c>
      <c r="K43" s="20" t="s">
        <v>27</v>
      </c>
      <c r="L43" s="20" t="s">
        <v>27</v>
      </c>
      <c r="M43" s="20" t="s">
        <v>27</v>
      </c>
      <c r="N43" s="20" t="s">
        <v>27</v>
      </c>
      <c r="O43" s="20" t="s">
        <v>27</v>
      </c>
      <c r="P43" s="20" t="s">
        <v>27</v>
      </c>
      <c r="Q43" s="20" t="s">
        <v>24</v>
      </c>
      <c r="R43" s="104" t="s">
        <v>28</v>
      </c>
      <c r="S43" s="106" t="s">
        <v>28</v>
      </c>
      <c r="T43" s="104" t="s">
        <v>28</v>
      </c>
      <c r="U43" s="104" t="s">
        <v>28</v>
      </c>
      <c r="V43" s="104" t="s">
        <v>28</v>
      </c>
      <c r="W43" s="104" t="s">
        <v>28</v>
      </c>
      <c r="X43" s="104" t="s">
        <v>24</v>
      </c>
      <c r="Y43" s="104" t="s">
        <v>27</v>
      </c>
      <c r="Z43" s="104" t="s">
        <v>27</v>
      </c>
      <c r="AA43" s="104" t="s">
        <v>27</v>
      </c>
      <c r="AB43" s="104" t="s">
        <v>25</v>
      </c>
      <c r="AC43" s="104" t="s">
        <v>27</v>
      </c>
      <c r="AD43" s="104" t="s">
        <v>27</v>
      </c>
      <c r="AE43" s="104" t="s">
        <v>24</v>
      </c>
      <c r="AF43" s="104" t="s">
        <v>27</v>
      </c>
      <c r="AG43" s="104" t="s">
        <v>27</v>
      </c>
      <c r="AH43" s="95" t="s">
        <v>27</v>
      </c>
      <c r="AI43" s="95" t="s">
        <v>27</v>
      </c>
      <c r="AJ43" s="95" t="s">
        <v>27</v>
      </c>
      <c r="AK43" s="95" t="s">
        <v>27</v>
      </c>
      <c r="AL43" s="20" t="s">
        <v>24</v>
      </c>
      <c r="AM43" s="20" t="s">
        <v>28</v>
      </c>
      <c r="AN43" s="20" t="s">
        <v>28</v>
      </c>
      <c r="AO43" s="20" t="s">
        <v>28</v>
      </c>
      <c r="AP43" s="20" t="s">
        <v>28</v>
      </c>
      <c r="AQ43" s="20" t="s">
        <v>28</v>
      </c>
      <c r="AR43" s="20" t="s">
        <v>28</v>
      </c>
      <c r="AS43" s="20" t="s">
        <v>24</v>
      </c>
      <c r="AT43" s="20"/>
      <c r="AU43" s="20"/>
      <c r="AV43" s="20"/>
      <c r="AW43" s="96">
        <f t="shared" si="2"/>
        <v>1</v>
      </c>
      <c r="AX43" s="8">
        <f t="shared" si="3"/>
        <v>11</v>
      </c>
      <c r="AY43" s="8">
        <f t="shared" si="4"/>
        <v>12</v>
      </c>
      <c r="AZ43" s="8">
        <f t="shared" si="5"/>
        <v>0</v>
      </c>
      <c r="BA43" s="8">
        <f t="shared" si="6"/>
        <v>0</v>
      </c>
      <c r="BB43" s="8">
        <f t="shared" si="7"/>
        <v>0</v>
      </c>
      <c r="BC43" s="8">
        <f t="shared" si="8"/>
        <v>0</v>
      </c>
      <c r="BD43" s="8">
        <f t="shared" si="9"/>
        <v>0</v>
      </c>
      <c r="BE43" s="8">
        <f t="shared" si="10"/>
        <v>0</v>
      </c>
      <c r="BF43" s="14">
        <f t="shared" si="11"/>
        <v>0</v>
      </c>
      <c r="BG43" s="14">
        <f t="shared" si="12"/>
        <v>0</v>
      </c>
      <c r="BH43" s="8">
        <f t="shared" si="13"/>
        <v>4</v>
      </c>
      <c r="BI43" s="8">
        <f t="shared" si="14"/>
        <v>0</v>
      </c>
      <c r="BJ43" s="14">
        <f t="shared" si="15"/>
        <v>0</v>
      </c>
      <c r="BK43" s="8">
        <f t="shared" si="16"/>
        <v>0</v>
      </c>
      <c r="BL43" s="15">
        <f t="shared" si="17"/>
        <v>24</v>
      </c>
      <c r="BM43" s="18">
        <f t="shared" si="18"/>
        <v>4</v>
      </c>
      <c r="BN43" s="16">
        <f t="shared" si="19"/>
        <v>28</v>
      </c>
      <c r="BO43" s="16">
        <f t="shared" si="20"/>
        <v>0</v>
      </c>
      <c r="BP43" s="16">
        <f t="shared" si="1"/>
        <v>0</v>
      </c>
      <c r="BQ43" s="16">
        <f t="shared" si="21"/>
        <v>0</v>
      </c>
      <c r="BR43" s="17"/>
      <c r="BS43" s="17"/>
      <c r="BT43" s="18">
        <f t="shared" si="22"/>
        <v>-28</v>
      </c>
      <c r="BU43" s="4"/>
      <c r="BV43" s="4">
        <f t="shared" si="23"/>
        <v>0</v>
      </c>
      <c r="BW43" s="4">
        <f t="shared" si="24"/>
        <v>0</v>
      </c>
      <c r="BX43" s="4"/>
      <c r="BY43" s="4">
        <f t="shared" si="25"/>
        <v>0</v>
      </c>
      <c r="CB43" s="70">
        <f t="shared" si="26"/>
        <v>0</v>
      </c>
      <c r="CC43">
        <f>VLOOKUP(B43,[1]HK!$B$11:$Q$95,16,0)</f>
        <v>4</v>
      </c>
      <c r="CD43" s="35">
        <f t="shared" si="27"/>
        <v>0</v>
      </c>
    </row>
    <row r="44" spans="1:82" ht="15.6" x14ac:dyDescent="0.3">
      <c r="A44" s="8">
        <v>35</v>
      </c>
      <c r="B44" s="76" t="s">
        <v>176</v>
      </c>
      <c r="C44" s="79" t="s">
        <v>177</v>
      </c>
      <c r="D44" s="73"/>
      <c r="E44" s="20" t="s">
        <v>111</v>
      </c>
      <c r="F44" s="72"/>
      <c r="G44" s="13"/>
      <c r="H44" s="20" t="s">
        <v>28</v>
      </c>
      <c r="I44" s="20" t="s">
        <v>28</v>
      </c>
      <c r="J44" s="20" t="s">
        <v>28</v>
      </c>
      <c r="K44" s="20" t="s">
        <v>24</v>
      </c>
      <c r="L44" s="20" t="s">
        <v>25</v>
      </c>
      <c r="M44" s="20" t="s">
        <v>25</v>
      </c>
      <c r="N44" s="20" t="s">
        <v>25</v>
      </c>
      <c r="O44" s="20" t="s">
        <v>25</v>
      </c>
      <c r="P44" s="20" t="s">
        <v>25</v>
      </c>
      <c r="Q44" s="20" t="s">
        <v>25</v>
      </c>
      <c r="R44" s="20" t="s">
        <v>24</v>
      </c>
      <c r="S44" s="106" t="s">
        <v>26</v>
      </c>
      <c r="T44" s="104" t="s">
        <v>26</v>
      </c>
      <c r="U44" s="104" t="s">
        <v>26</v>
      </c>
      <c r="V44" s="104" t="s">
        <v>26</v>
      </c>
      <c r="W44" s="104" t="s">
        <v>26</v>
      </c>
      <c r="X44" s="104" t="s">
        <v>26</v>
      </c>
      <c r="Y44" s="104" t="s">
        <v>26</v>
      </c>
      <c r="Z44" s="104" t="s">
        <v>26</v>
      </c>
      <c r="AA44" s="104" t="s">
        <v>26</v>
      </c>
      <c r="AB44" s="104" t="s">
        <v>28</v>
      </c>
      <c r="AC44" s="104" t="s">
        <v>28</v>
      </c>
      <c r="AD44" s="104" t="s">
        <v>27</v>
      </c>
      <c r="AE44" s="104" t="s">
        <v>27</v>
      </c>
      <c r="AF44" s="104" t="s">
        <v>24</v>
      </c>
      <c r="AG44" s="104" t="s">
        <v>25</v>
      </c>
      <c r="AH44" s="95" t="s">
        <v>25</v>
      </c>
      <c r="AI44" s="95" t="s">
        <v>25</v>
      </c>
      <c r="AJ44" s="95" t="s">
        <v>25</v>
      </c>
      <c r="AK44" s="95" t="s">
        <v>25</v>
      </c>
      <c r="AL44" s="20" t="s">
        <v>25</v>
      </c>
      <c r="AM44" s="20" t="s">
        <v>24</v>
      </c>
      <c r="AN44" s="20" t="s">
        <v>28</v>
      </c>
      <c r="AO44" s="20" t="s">
        <v>28</v>
      </c>
      <c r="AP44" s="20" t="s">
        <v>28</v>
      </c>
      <c r="AQ44" s="20" t="s">
        <v>28</v>
      </c>
      <c r="AR44" s="20" t="s">
        <v>28</v>
      </c>
      <c r="AS44" s="20" t="s">
        <v>28</v>
      </c>
      <c r="AT44" s="20"/>
      <c r="AU44" s="20"/>
      <c r="AV44" s="20"/>
      <c r="AW44" s="96">
        <f t="shared" si="2"/>
        <v>6</v>
      </c>
      <c r="AX44" s="8">
        <f t="shared" si="3"/>
        <v>2</v>
      </c>
      <c r="AY44" s="8">
        <f t="shared" si="4"/>
        <v>8</v>
      </c>
      <c r="AZ44" s="8">
        <f t="shared" si="5"/>
        <v>0</v>
      </c>
      <c r="BA44" s="8">
        <f t="shared" si="6"/>
        <v>0</v>
      </c>
      <c r="BB44" s="8">
        <f t="shared" si="7"/>
        <v>0</v>
      </c>
      <c r="BC44" s="8">
        <f t="shared" si="8"/>
        <v>0</v>
      </c>
      <c r="BD44" s="8">
        <f t="shared" si="9"/>
        <v>0</v>
      </c>
      <c r="BE44" s="8">
        <f t="shared" si="10"/>
        <v>0</v>
      </c>
      <c r="BF44" s="14">
        <f t="shared" si="11"/>
        <v>0</v>
      </c>
      <c r="BG44" s="14">
        <f t="shared" si="12"/>
        <v>0</v>
      </c>
      <c r="BH44" s="8">
        <f t="shared" si="13"/>
        <v>3</v>
      </c>
      <c r="BI44" s="8">
        <f t="shared" si="14"/>
        <v>9</v>
      </c>
      <c r="BJ44" s="14">
        <f t="shared" si="15"/>
        <v>0</v>
      </c>
      <c r="BK44" s="8">
        <f t="shared" si="16"/>
        <v>0</v>
      </c>
      <c r="BL44" s="15">
        <f t="shared" si="17"/>
        <v>16</v>
      </c>
      <c r="BM44" s="18">
        <f t="shared" si="18"/>
        <v>3</v>
      </c>
      <c r="BN44" s="16">
        <f t="shared" si="19"/>
        <v>19</v>
      </c>
      <c r="BO44" s="16">
        <f t="shared" si="20"/>
        <v>0</v>
      </c>
      <c r="BP44" s="16">
        <f t="shared" si="1"/>
        <v>0</v>
      </c>
      <c r="BQ44" s="16">
        <f t="shared" si="21"/>
        <v>0</v>
      </c>
      <c r="BR44" s="21"/>
      <c r="BS44" s="17"/>
      <c r="BT44" s="18">
        <f t="shared" si="22"/>
        <v>-19</v>
      </c>
      <c r="BU44" s="4"/>
      <c r="BV44" s="4">
        <f t="shared" si="23"/>
        <v>0</v>
      </c>
      <c r="BW44" s="4">
        <f t="shared" si="24"/>
        <v>0</v>
      </c>
      <c r="BX44" s="4"/>
      <c r="BY44" s="4">
        <f t="shared" si="25"/>
        <v>0</v>
      </c>
      <c r="CB44" s="70">
        <f t="shared" si="26"/>
        <v>-0.33333333333333348</v>
      </c>
      <c r="CC44">
        <f>VLOOKUP(B44,[1]HK!$B$11:$Q$95,16,0)</f>
        <v>3</v>
      </c>
      <c r="CD44" s="35">
        <f t="shared" si="27"/>
        <v>0</v>
      </c>
    </row>
    <row r="45" spans="1:82" ht="15.6" x14ac:dyDescent="0.3">
      <c r="A45" s="8">
        <v>36</v>
      </c>
      <c r="B45" s="76" t="s">
        <v>178</v>
      </c>
      <c r="C45" s="79" t="s">
        <v>179</v>
      </c>
      <c r="D45" s="73"/>
      <c r="E45" s="20" t="s">
        <v>111</v>
      </c>
      <c r="F45" s="72"/>
      <c r="G45" s="13"/>
      <c r="H45" s="20" t="s">
        <v>25</v>
      </c>
      <c r="I45" s="20" t="s">
        <v>25</v>
      </c>
      <c r="J45" s="20" t="s">
        <v>25</v>
      </c>
      <c r="K45" s="20" t="s">
        <v>25</v>
      </c>
      <c r="L45" s="20" t="s">
        <v>24</v>
      </c>
      <c r="M45" s="20" t="s">
        <v>25</v>
      </c>
      <c r="N45" s="20" t="s">
        <v>25</v>
      </c>
      <c r="O45" s="20" t="s">
        <v>27</v>
      </c>
      <c r="P45" s="20" t="s">
        <v>25</v>
      </c>
      <c r="Q45" s="20" t="s">
        <v>26</v>
      </c>
      <c r="R45" s="104" t="s">
        <v>25</v>
      </c>
      <c r="S45" s="106" t="s">
        <v>24</v>
      </c>
      <c r="T45" s="104" t="s">
        <v>25</v>
      </c>
      <c r="U45" s="104" t="s">
        <v>27</v>
      </c>
      <c r="V45" s="104" t="s">
        <v>27</v>
      </c>
      <c r="W45" s="104" t="s">
        <v>27</v>
      </c>
      <c r="X45" s="104" t="s">
        <v>25</v>
      </c>
      <c r="Y45" s="104" t="s">
        <v>26</v>
      </c>
      <c r="Z45" s="104" t="s">
        <v>24</v>
      </c>
      <c r="AA45" s="104" t="s">
        <v>28</v>
      </c>
      <c r="AB45" s="104" t="s">
        <v>28</v>
      </c>
      <c r="AC45" s="104" t="s">
        <v>28</v>
      </c>
      <c r="AD45" s="104" t="s">
        <v>28</v>
      </c>
      <c r="AE45" s="104" t="s">
        <v>28</v>
      </c>
      <c r="AF45" s="104" t="s">
        <v>28</v>
      </c>
      <c r="AG45" s="104" t="s">
        <v>24</v>
      </c>
      <c r="AH45" s="95" t="s">
        <v>25</v>
      </c>
      <c r="AI45" s="95" t="s">
        <v>25</v>
      </c>
      <c r="AJ45" s="95" t="s">
        <v>27</v>
      </c>
      <c r="AK45" s="95" t="s">
        <v>25</v>
      </c>
      <c r="AL45" s="20" t="s">
        <v>25</v>
      </c>
      <c r="AM45" s="20" t="s">
        <v>25</v>
      </c>
      <c r="AN45" s="20" t="s">
        <v>24</v>
      </c>
      <c r="AO45" s="20" t="s">
        <v>27</v>
      </c>
      <c r="AP45" s="20" t="s">
        <v>25</v>
      </c>
      <c r="AQ45" s="20" t="s">
        <v>25</v>
      </c>
      <c r="AR45" s="20" t="s">
        <v>25</v>
      </c>
      <c r="AS45" s="20" t="s">
        <v>25</v>
      </c>
      <c r="AT45" s="20"/>
      <c r="AU45" s="20"/>
      <c r="AV45" s="20"/>
      <c r="AW45" s="96">
        <f t="shared" si="2"/>
        <v>12</v>
      </c>
      <c r="AX45" s="8">
        <f t="shared" si="3"/>
        <v>5</v>
      </c>
      <c r="AY45" s="8">
        <f t="shared" si="4"/>
        <v>6</v>
      </c>
      <c r="AZ45" s="8">
        <f t="shared" si="5"/>
        <v>0</v>
      </c>
      <c r="BA45" s="8">
        <f t="shared" si="6"/>
        <v>0</v>
      </c>
      <c r="BB45" s="8">
        <f t="shared" si="7"/>
        <v>0</v>
      </c>
      <c r="BC45" s="8">
        <f t="shared" si="8"/>
        <v>0</v>
      </c>
      <c r="BD45" s="8">
        <f t="shared" si="9"/>
        <v>0</v>
      </c>
      <c r="BE45" s="8">
        <f t="shared" si="10"/>
        <v>0</v>
      </c>
      <c r="BF45" s="14">
        <f t="shared" si="11"/>
        <v>0</v>
      </c>
      <c r="BG45" s="14">
        <f t="shared" si="12"/>
        <v>0</v>
      </c>
      <c r="BH45" s="8">
        <f t="shared" si="13"/>
        <v>4</v>
      </c>
      <c r="BI45" s="8">
        <f t="shared" si="14"/>
        <v>1</v>
      </c>
      <c r="BJ45" s="14">
        <f t="shared" si="15"/>
        <v>0</v>
      </c>
      <c r="BK45" s="8">
        <f t="shared" si="16"/>
        <v>0</v>
      </c>
      <c r="BL45" s="15">
        <f t="shared" si="17"/>
        <v>23</v>
      </c>
      <c r="BM45" s="18">
        <f t="shared" si="18"/>
        <v>4</v>
      </c>
      <c r="BN45" s="16">
        <f t="shared" si="19"/>
        <v>27</v>
      </c>
      <c r="BO45" s="16">
        <f t="shared" si="20"/>
        <v>0</v>
      </c>
      <c r="BP45" s="16">
        <f t="shared" si="1"/>
        <v>0</v>
      </c>
      <c r="BQ45" s="16">
        <f t="shared" si="21"/>
        <v>0</v>
      </c>
      <c r="BR45" s="17"/>
      <c r="BS45" s="17"/>
      <c r="BT45" s="18">
        <f t="shared" si="22"/>
        <v>-27</v>
      </c>
      <c r="BU45" s="4"/>
      <c r="BV45" s="4">
        <f t="shared" si="23"/>
        <v>0</v>
      </c>
      <c r="BW45" s="4">
        <f t="shared" si="24"/>
        <v>0</v>
      </c>
      <c r="BX45" s="4"/>
      <c r="BY45" s="4">
        <f t="shared" si="25"/>
        <v>0</v>
      </c>
      <c r="CB45" s="70">
        <f t="shared" si="26"/>
        <v>-0.16666666666666652</v>
      </c>
      <c r="CC45">
        <f>VLOOKUP(B45,[1]HK!$B$11:$Q$95,16,0)</f>
        <v>4</v>
      </c>
      <c r="CD45" s="35">
        <f t="shared" si="27"/>
        <v>0</v>
      </c>
    </row>
    <row r="46" spans="1:82" ht="15.6" x14ac:dyDescent="0.3">
      <c r="A46" s="8">
        <v>37</v>
      </c>
      <c r="B46" s="82" t="s">
        <v>180</v>
      </c>
      <c r="C46" s="83" t="s">
        <v>181</v>
      </c>
      <c r="D46" s="73"/>
      <c r="E46" s="20" t="s">
        <v>111</v>
      </c>
      <c r="F46" s="72"/>
      <c r="G46" s="13"/>
      <c r="H46" s="20" t="s">
        <v>28</v>
      </c>
      <c r="I46" s="20" t="s">
        <v>28</v>
      </c>
      <c r="J46" s="20" t="s">
        <v>26</v>
      </c>
      <c r="K46" s="20" t="s">
        <v>28</v>
      </c>
      <c r="L46" s="20" t="s">
        <v>28</v>
      </c>
      <c r="M46" s="20" t="s">
        <v>24</v>
      </c>
      <c r="N46" s="20" t="s">
        <v>25</v>
      </c>
      <c r="O46" s="20" t="s">
        <v>25</v>
      </c>
      <c r="P46" s="20" t="s">
        <v>27</v>
      </c>
      <c r="Q46" s="20" t="s">
        <v>25</v>
      </c>
      <c r="R46" s="20" t="s">
        <v>25</v>
      </c>
      <c r="S46" s="106" t="s">
        <v>27</v>
      </c>
      <c r="T46" s="104" t="s">
        <v>24</v>
      </c>
      <c r="U46" s="104" t="s">
        <v>28</v>
      </c>
      <c r="V46" s="104" t="s">
        <v>28</v>
      </c>
      <c r="W46" s="104" t="s">
        <v>28</v>
      </c>
      <c r="X46" s="104" t="s">
        <v>28</v>
      </c>
      <c r="Y46" s="104" t="s">
        <v>28</v>
      </c>
      <c r="Z46" s="104" t="s">
        <v>28</v>
      </c>
      <c r="AA46" s="104" t="s">
        <v>24</v>
      </c>
      <c r="AB46" s="104" t="s">
        <v>25</v>
      </c>
      <c r="AC46" s="104" t="s">
        <v>25</v>
      </c>
      <c r="AD46" s="104" t="s">
        <v>25</v>
      </c>
      <c r="AE46" s="104" t="s">
        <v>25</v>
      </c>
      <c r="AF46" s="104" t="s">
        <v>25</v>
      </c>
      <c r="AG46" s="104" t="s">
        <v>25</v>
      </c>
      <c r="AH46" s="95" t="s">
        <v>24</v>
      </c>
      <c r="AI46" s="95" t="s">
        <v>25</v>
      </c>
      <c r="AJ46" s="95" t="s">
        <v>27</v>
      </c>
      <c r="AK46" s="95" t="s">
        <v>27</v>
      </c>
      <c r="AL46" s="20" t="s">
        <v>25</v>
      </c>
      <c r="AM46" s="20" t="s">
        <v>27</v>
      </c>
      <c r="AN46" s="20" t="s">
        <v>26</v>
      </c>
      <c r="AO46" s="20" t="s">
        <v>26</v>
      </c>
      <c r="AP46" s="20" t="s">
        <v>26</v>
      </c>
      <c r="AQ46" s="20" t="s">
        <v>26</v>
      </c>
      <c r="AR46" s="20" t="s">
        <v>26</v>
      </c>
      <c r="AS46" s="20" t="s">
        <v>26</v>
      </c>
      <c r="AT46" s="20"/>
      <c r="AU46" s="20"/>
      <c r="AV46" s="20"/>
      <c r="AW46" s="96">
        <f t="shared" si="2"/>
        <v>9</v>
      </c>
      <c r="AX46" s="8">
        <f t="shared" si="3"/>
        <v>4</v>
      </c>
      <c r="AY46" s="8">
        <f t="shared" si="4"/>
        <v>6</v>
      </c>
      <c r="AZ46" s="8">
        <f t="shared" si="5"/>
        <v>0</v>
      </c>
      <c r="BA46" s="8">
        <f t="shared" si="6"/>
        <v>0</v>
      </c>
      <c r="BB46" s="8">
        <f t="shared" si="7"/>
        <v>0</v>
      </c>
      <c r="BC46" s="8">
        <f t="shared" si="8"/>
        <v>0</v>
      </c>
      <c r="BD46" s="8">
        <f t="shared" si="9"/>
        <v>0</v>
      </c>
      <c r="BE46" s="8">
        <f t="shared" si="10"/>
        <v>0</v>
      </c>
      <c r="BF46" s="14">
        <f t="shared" si="11"/>
        <v>0</v>
      </c>
      <c r="BG46" s="14">
        <f t="shared" si="12"/>
        <v>0</v>
      </c>
      <c r="BH46" s="8">
        <f t="shared" si="13"/>
        <v>3</v>
      </c>
      <c r="BI46" s="8">
        <f t="shared" si="14"/>
        <v>0</v>
      </c>
      <c r="BJ46" s="14">
        <f t="shared" si="15"/>
        <v>0</v>
      </c>
      <c r="BK46" s="8">
        <f t="shared" si="16"/>
        <v>0</v>
      </c>
      <c r="BL46" s="15">
        <f t="shared" si="17"/>
        <v>19</v>
      </c>
      <c r="BM46" s="18">
        <f t="shared" si="18"/>
        <v>3</v>
      </c>
      <c r="BN46" s="16">
        <f t="shared" si="19"/>
        <v>22</v>
      </c>
      <c r="BO46" s="16">
        <f t="shared" si="20"/>
        <v>0</v>
      </c>
      <c r="BP46" s="16">
        <f t="shared" si="1"/>
        <v>0</v>
      </c>
      <c r="BQ46" s="16">
        <f t="shared" si="21"/>
        <v>0</v>
      </c>
      <c r="BR46" s="17"/>
      <c r="BS46" s="17"/>
      <c r="BT46" s="18">
        <f t="shared" si="22"/>
        <v>-22</v>
      </c>
      <c r="BU46" s="4"/>
      <c r="BV46" s="4">
        <f t="shared" si="23"/>
        <v>0</v>
      </c>
      <c r="BW46" s="4">
        <f t="shared" si="24"/>
        <v>0</v>
      </c>
      <c r="BX46" s="4"/>
      <c r="BY46" s="4">
        <f t="shared" si="25"/>
        <v>0</v>
      </c>
      <c r="CB46" s="70">
        <f t="shared" si="26"/>
        <v>0.16666666666666652</v>
      </c>
      <c r="CC46">
        <f>VLOOKUP(B46,[1]HK!$B$11:$Q$95,16,0)</f>
        <v>3</v>
      </c>
      <c r="CD46" s="35">
        <f t="shared" si="27"/>
        <v>0</v>
      </c>
    </row>
    <row r="47" spans="1:82" ht="15.6" x14ac:dyDescent="0.3">
      <c r="A47" s="8">
        <v>38</v>
      </c>
      <c r="B47" s="76" t="s">
        <v>182</v>
      </c>
      <c r="C47" s="77" t="s">
        <v>183</v>
      </c>
      <c r="D47" s="73"/>
      <c r="E47" s="20" t="s">
        <v>111</v>
      </c>
      <c r="F47" s="72"/>
      <c r="G47" s="13"/>
      <c r="H47" s="20" t="s">
        <v>27</v>
      </c>
      <c r="I47" s="20" t="s">
        <v>26</v>
      </c>
      <c r="J47" s="20" t="s">
        <v>25</v>
      </c>
      <c r="K47" s="20" t="s">
        <v>25</v>
      </c>
      <c r="L47" s="20" t="s">
        <v>25</v>
      </c>
      <c r="M47" s="20" t="s">
        <v>25</v>
      </c>
      <c r="N47" s="20" t="s">
        <v>24</v>
      </c>
      <c r="O47" s="20" t="s">
        <v>27</v>
      </c>
      <c r="P47" s="20" t="s">
        <v>27</v>
      </c>
      <c r="Q47" s="20" t="s">
        <v>25</v>
      </c>
      <c r="R47" s="20" t="s">
        <v>25</v>
      </c>
      <c r="S47" s="106" t="s">
        <v>25</v>
      </c>
      <c r="T47" s="104" t="s">
        <v>25</v>
      </c>
      <c r="U47" s="104" t="s">
        <v>24</v>
      </c>
      <c r="V47" s="104" t="s">
        <v>26</v>
      </c>
      <c r="W47" s="104" t="s">
        <v>27</v>
      </c>
      <c r="X47" s="104" t="s">
        <v>27</v>
      </c>
      <c r="Y47" s="104" t="s">
        <v>27</v>
      </c>
      <c r="Z47" s="104" t="s">
        <v>27</v>
      </c>
      <c r="AA47" s="104" t="s">
        <v>27</v>
      </c>
      <c r="AB47" s="104" t="s">
        <v>24</v>
      </c>
      <c r="AC47" s="104" t="s">
        <v>27</v>
      </c>
      <c r="AD47" s="104" t="s">
        <v>28</v>
      </c>
      <c r="AE47" s="104" t="s">
        <v>28</v>
      </c>
      <c r="AF47" s="104" t="s">
        <v>28</v>
      </c>
      <c r="AG47" s="104" t="s">
        <v>27</v>
      </c>
      <c r="AH47" s="95" t="s">
        <v>27</v>
      </c>
      <c r="AI47" s="95" t="s">
        <v>24</v>
      </c>
      <c r="AJ47" s="95" t="s">
        <v>25</v>
      </c>
      <c r="AK47" s="95" t="s">
        <v>25</v>
      </c>
      <c r="AL47" s="20" t="s">
        <v>26</v>
      </c>
      <c r="AM47" s="20" t="s">
        <v>25</v>
      </c>
      <c r="AN47" s="20" t="s">
        <v>25</v>
      </c>
      <c r="AO47" s="20" t="s">
        <v>25</v>
      </c>
      <c r="AP47" s="20" t="s">
        <v>24</v>
      </c>
      <c r="AQ47" s="20" t="s">
        <v>25</v>
      </c>
      <c r="AR47" s="20" t="s">
        <v>25</v>
      </c>
      <c r="AS47" s="20" t="s">
        <v>25</v>
      </c>
      <c r="AT47" s="20"/>
      <c r="AU47" s="20"/>
      <c r="AV47" s="20"/>
      <c r="AW47" s="96">
        <f t="shared" si="2"/>
        <v>11</v>
      </c>
      <c r="AX47" s="8">
        <f t="shared" si="3"/>
        <v>8</v>
      </c>
      <c r="AY47" s="8">
        <f t="shared" si="4"/>
        <v>3</v>
      </c>
      <c r="AZ47" s="8">
        <f t="shared" si="5"/>
        <v>0</v>
      </c>
      <c r="BA47" s="8">
        <f t="shared" si="6"/>
        <v>0</v>
      </c>
      <c r="BB47" s="8">
        <f t="shared" si="7"/>
        <v>0</v>
      </c>
      <c r="BC47" s="8">
        <f t="shared" si="8"/>
        <v>0</v>
      </c>
      <c r="BD47" s="8">
        <f t="shared" si="9"/>
        <v>0</v>
      </c>
      <c r="BE47" s="8">
        <f t="shared" si="10"/>
        <v>0</v>
      </c>
      <c r="BF47" s="14">
        <f t="shared" si="11"/>
        <v>0</v>
      </c>
      <c r="BG47" s="14">
        <f t="shared" si="12"/>
        <v>0</v>
      </c>
      <c r="BH47" s="8">
        <f t="shared" si="13"/>
        <v>4</v>
      </c>
      <c r="BI47" s="8">
        <f t="shared" si="14"/>
        <v>1</v>
      </c>
      <c r="BJ47" s="14">
        <f t="shared" si="15"/>
        <v>0</v>
      </c>
      <c r="BK47" s="8">
        <f t="shared" si="16"/>
        <v>0</v>
      </c>
      <c r="BL47" s="15">
        <f t="shared" si="17"/>
        <v>22</v>
      </c>
      <c r="BM47" s="18">
        <f t="shared" si="18"/>
        <v>4</v>
      </c>
      <c r="BN47" s="16">
        <f t="shared" si="19"/>
        <v>26</v>
      </c>
      <c r="BO47" s="16">
        <f t="shared" si="20"/>
        <v>0</v>
      </c>
      <c r="BP47" s="16">
        <f t="shared" si="1"/>
        <v>0</v>
      </c>
      <c r="BQ47" s="16">
        <f t="shared" si="21"/>
        <v>0</v>
      </c>
      <c r="BR47" s="17"/>
      <c r="BS47" s="17"/>
      <c r="BT47" s="18">
        <f t="shared" si="22"/>
        <v>-26</v>
      </c>
      <c r="BU47" s="4"/>
      <c r="BV47" s="4">
        <f t="shared" si="23"/>
        <v>0</v>
      </c>
      <c r="BW47" s="4">
        <f t="shared" si="24"/>
        <v>0</v>
      </c>
      <c r="BX47" s="4"/>
      <c r="BY47" s="4">
        <f t="shared" si="25"/>
        <v>0</v>
      </c>
      <c r="CB47" s="70">
        <f t="shared" si="26"/>
        <v>-0.33333333333333348</v>
      </c>
      <c r="CC47">
        <f>VLOOKUP(B47,[1]HK!$B$11:$Q$95,16,0)</f>
        <v>4</v>
      </c>
      <c r="CD47" s="35">
        <f t="shared" si="27"/>
        <v>0</v>
      </c>
    </row>
    <row r="48" spans="1:82" ht="15.6" x14ac:dyDescent="0.3">
      <c r="A48" s="8">
        <v>39</v>
      </c>
      <c r="B48" s="76" t="s">
        <v>184</v>
      </c>
      <c r="C48" s="79" t="s">
        <v>185</v>
      </c>
      <c r="D48" s="73"/>
      <c r="E48" s="20" t="s">
        <v>111</v>
      </c>
      <c r="F48" s="72"/>
      <c r="G48" s="8"/>
      <c r="H48" s="20" t="s">
        <v>24</v>
      </c>
      <c r="I48" s="20" t="s">
        <v>25</v>
      </c>
      <c r="J48" s="20" t="s">
        <v>25</v>
      </c>
      <c r="K48" s="20" t="s">
        <v>25</v>
      </c>
      <c r="L48" s="20" t="s">
        <v>25</v>
      </c>
      <c r="M48" s="20" t="s">
        <v>25</v>
      </c>
      <c r="N48" s="20" t="s">
        <v>25</v>
      </c>
      <c r="O48" s="20" t="s">
        <v>24</v>
      </c>
      <c r="P48" s="20" t="s">
        <v>28</v>
      </c>
      <c r="Q48" s="20" t="s">
        <v>26</v>
      </c>
      <c r="R48" s="43" t="s">
        <v>25</v>
      </c>
      <c r="S48" s="106" t="s">
        <v>25</v>
      </c>
      <c r="T48" s="104" t="s">
        <v>25</v>
      </c>
      <c r="U48" s="104" t="s">
        <v>25</v>
      </c>
      <c r="V48" s="104" t="s">
        <v>24</v>
      </c>
      <c r="W48" s="104" t="s">
        <v>26</v>
      </c>
      <c r="X48" s="104" t="s">
        <v>25</v>
      </c>
      <c r="Y48" s="104" t="s">
        <v>25</v>
      </c>
      <c r="Z48" s="104" t="s">
        <v>25</v>
      </c>
      <c r="AA48" s="104" t="s">
        <v>25</v>
      </c>
      <c r="AB48" s="104" t="s">
        <v>25</v>
      </c>
      <c r="AC48" s="104" t="s">
        <v>24</v>
      </c>
      <c r="AD48" s="104" t="s">
        <v>25</v>
      </c>
      <c r="AE48" s="104" t="s">
        <v>25</v>
      </c>
      <c r="AF48" s="104" t="s">
        <v>25</v>
      </c>
      <c r="AG48" s="104" t="s">
        <v>25</v>
      </c>
      <c r="AH48" s="95" t="s">
        <v>25</v>
      </c>
      <c r="AI48" s="95" t="s">
        <v>25</v>
      </c>
      <c r="AJ48" s="95" t="s">
        <v>24</v>
      </c>
      <c r="AK48" s="95" t="s">
        <v>25</v>
      </c>
      <c r="AL48" s="20" t="s">
        <v>25</v>
      </c>
      <c r="AM48" s="20" t="s">
        <v>25</v>
      </c>
      <c r="AN48" s="20" t="s">
        <v>25</v>
      </c>
      <c r="AO48" s="20" t="s">
        <v>25</v>
      </c>
      <c r="AP48" s="20" t="s">
        <v>25</v>
      </c>
      <c r="AQ48" s="20" t="s">
        <v>24</v>
      </c>
      <c r="AR48" s="20" t="s">
        <v>25</v>
      </c>
      <c r="AS48" s="20" t="s">
        <v>25</v>
      </c>
      <c r="AT48" s="20"/>
      <c r="AU48" s="20"/>
      <c r="AV48" s="20"/>
      <c r="AW48" s="96">
        <f t="shared" si="2"/>
        <v>23</v>
      </c>
      <c r="AX48" s="8">
        <f t="shared" si="3"/>
        <v>0</v>
      </c>
      <c r="AY48" s="8">
        <f t="shared" si="4"/>
        <v>0</v>
      </c>
      <c r="AZ48" s="8">
        <f t="shared" si="5"/>
        <v>0</v>
      </c>
      <c r="BA48" s="8">
        <f t="shared" si="6"/>
        <v>0</v>
      </c>
      <c r="BB48" s="8">
        <f t="shared" si="7"/>
        <v>0</v>
      </c>
      <c r="BC48" s="8">
        <f t="shared" si="8"/>
        <v>0</v>
      </c>
      <c r="BD48" s="8">
        <f t="shared" si="9"/>
        <v>0</v>
      </c>
      <c r="BE48" s="8">
        <f t="shared" si="10"/>
        <v>0</v>
      </c>
      <c r="BF48" s="14">
        <f t="shared" si="11"/>
        <v>0</v>
      </c>
      <c r="BG48" s="14">
        <f t="shared" si="12"/>
        <v>0</v>
      </c>
      <c r="BH48" s="8">
        <f t="shared" si="13"/>
        <v>4</v>
      </c>
      <c r="BI48" s="8">
        <f t="shared" si="14"/>
        <v>1</v>
      </c>
      <c r="BJ48" s="14">
        <f t="shared" si="15"/>
        <v>0</v>
      </c>
      <c r="BK48" s="8">
        <f t="shared" si="16"/>
        <v>0</v>
      </c>
      <c r="BL48" s="15">
        <f t="shared" si="17"/>
        <v>23</v>
      </c>
      <c r="BM48" s="18">
        <f t="shared" si="18"/>
        <v>4</v>
      </c>
      <c r="BN48" s="16">
        <f t="shared" si="19"/>
        <v>27</v>
      </c>
      <c r="BO48" s="16">
        <f t="shared" si="20"/>
        <v>0</v>
      </c>
      <c r="BP48" s="16">
        <f t="shared" si="1"/>
        <v>0</v>
      </c>
      <c r="BQ48" s="16">
        <f t="shared" si="21"/>
        <v>0</v>
      </c>
      <c r="BR48" s="17"/>
      <c r="BS48" s="17"/>
      <c r="BT48" s="18">
        <f t="shared" si="22"/>
        <v>-27</v>
      </c>
      <c r="BU48" s="4"/>
      <c r="BV48" s="4">
        <f t="shared" si="23"/>
        <v>0</v>
      </c>
      <c r="BW48" s="4">
        <f t="shared" si="24"/>
        <v>0</v>
      </c>
      <c r="BX48" s="4"/>
      <c r="BY48" s="4">
        <f t="shared" si="25"/>
        <v>0</v>
      </c>
      <c r="CB48" s="70">
        <f t="shared" si="26"/>
        <v>-0.16666666666666652</v>
      </c>
      <c r="CC48">
        <f>VLOOKUP(B48,[1]HK!$B$11:$Q$95,16,0)</f>
        <v>4</v>
      </c>
      <c r="CD48" s="35">
        <f t="shared" si="27"/>
        <v>0</v>
      </c>
    </row>
    <row r="49" spans="1:82" ht="15.6" x14ac:dyDescent="0.3">
      <c r="A49" s="8">
        <v>40</v>
      </c>
      <c r="B49" s="76" t="s">
        <v>186</v>
      </c>
      <c r="C49" s="77" t="s">
        <v>187</v>
      </c>
      <c r="D49" s="73"/>
      <c r="E49" s="20" t="s">
        <v>111</v>
      </c>
      <c r="F49" s="72"/>
      <c r="G49" s="8"/>
      <c r="H49" s="20" t="s">
        <v>26</v>
      </c>
      <c r="I49" s="20" t="s">
        <v>26</v>
      </c>
      <c r="J49" s="20" t="s">
        <v>26</v>
      </c>
      <c r="K49" s="20" t="s">
        <v>26</v>
      </c>
      <c r="L49" s="20" t="s">
        <v>26</v>
      </c>
      <c r="M49" s="20" t="s">
        <v>26</v>
      </c>
      <c r="N49" s="20" t="s">
        <v>28</v>
      </c>
      <c r="O49" s="20" t="s">
        <v>26</v>
      </c>
      <c r="P49" s="20" t="s">
        <v>26</v>
      </c>
      <c r="Q49" s="20" t="s">
        <v>28</v>
      </c>
      <c r="R49" s="20" t="s">
        <v>26</v>
      </c>
      <c r="S49" s="106" t="s">
        <v>28</v>
      </c>
      <c r="T49" s="104" t="s">
        <v>28</v>
      </c>
      <c r="U49" s="104" t="s">
        <v>28</v>
      </c>
      <c r="V49" s="104" t="s">
        <v>28</v>
      </c>
      <c r="W49" s="104" t="s">
        <v>24</v>
      </c>
      <c r="X49" s="104" t="s">
        <v>27</v>
      </c>
      <c r="Y49" s="104" t="s">
        <v>27</v>
      </c>
      <c r="Z49" s="104" t="s">
        <v>27</v>
      </c>
      <c r="AA49" s="104" t="s">
        <v>28</v>
      </c>
      <c r="AB49" s="104" t="s">
        <v>28</v>
      </c>
      <c r="AC49" s="104" t="s">
        <v>28</v>
      </c>
      <c r="AD49" s="104" t="s">
        <v>24</v>
      </c>
      <c r="AE49" s="104" t="s">
        <v>28</v>
      </c>
      <c r="AF49" s="104" t="s">
        <v>28</v>
      </c>
      <c r="AG49" s="104" t="s">
        <v>28</v>
      </c>
      <c r="AH49" s="95" t="s">
        <v>28</v>
      </c>
      <c r="AI49" s="95" t="s">
        <v>28</v>
      </c>
      <c r="AJ49" s="95" t="s">
        <v>26</v>
      </c>
      <c r="AK49" s="95" t="s">
        <v>24</v>
      </c>
      <c r="AL49" s="20" t="s">
        <v>27</v>
      </c>
      <c r="AM49" s="20" t="s">
        <v>27</v>
      </c>
      <c r="AN49" s="20" t="s">
        <v>28</v>
      </c>
      <c r="AO49" s="20" t="s">
        <v>28</v>
      </c>
      <c r="AP49" s="20" t="s">
        <v>28</v>
      </c>
      <c r="AQ49" s="20" t="s">
        <v>28</v>
      </c>
      <c r="AR49" s="20" t="s">
        <v>24</v>
      </c>
      <c r="AS49" s="20" t="s">
        <v>28</v>
      </c>
      <c r="AT49" s="20"/>
      <c r="AU49" s="20"/>
      <c r="AV49" s="20"/>
      <c r="AW49" s="96">
        <f t="shared" si="2"/>
        <v>0</v>
      </c>
      <c r="AX49" s="8">
        <f t="shared" si="3"/>
        <v>5</v>
      </c>
      <c r="AY49" s="8">
        <f t="shared" si="4"/>
        <v>17</v>
      </c>
      <c r="AZ49" s="8">
        <f t="shared" si="5"/>
        <v>0</v>
      </c>
      <c r="BA49" s="8">
        <f t="shared" si="6"/>
        <v>0</v>
      </c>
      <c r="BB49" s="8">
        <f t="shared" si="7"/>
        <v>0</v>
      </c>
      <c r="BC49" s="8">
        <f t="shared" si="8"/>
        <v>0</v>
      </c>
      <c r="BD49" s="8">
        <f t="shared" si="9"/>
        <v>0</v>
      </c>
      <c r="BE49" s="8">
        <f t="shared" si="10"/>
        <v>0</v>
      </c>
      <c r="BF49" s="14">
        <f t="shared" si="11"/>
        <v>0</v>
      </c>
      <c r="BG49" s="14">
        <f t="shared" si="12"/>
        <v>0</v>
      </c>
      <c r="BH49" s="8">
        <f t="shared" si="13"/>
        <v>4</v>
      </c>
      <c r="BI49" s="8">
        <f t="shared" si="14"/>
        <v>2</v>
      </c>
      <c r="BJ49" s="14">
        <f t="shared" si="15"/>
        <v>0</v>
      </c>
      <c r="BK49" s="8">
        <f t="shared" si="16"/>
        <v>0</v>
      </c>
      <c r="BL49" s="15">
        <f t="shared" si="17"/>
        <v>22</v>
      </c>
      <c r="BM49" s="18">
        <f t="shared" si="18"/>
        <v>4</v>
      </c>
      <c r="BN49" s="16">
        <f t="shared" si="19"/>
        <v>26</v>
      </c>
      <c r="BO49" s="16">
        <f t="shared" si="20"/>
        <v>0</v>
      </c>
      <c r="BP49" s="16">
        <f t="shared" si="1"/>
        <v>0</v>
      </c>
      <c r="BQ49" s="16">
        <f t="shared" si="21"/>
        <v>0</v>
      </c>
      <c r="BR49" s="17"/>
      <c r="BS49" s="17"/>
      <c r="BT49" s="18">
        <f t="shared" si="22"/>
        <v>-26</v>
      </c>
      <c r="BU49" s="4"/>
      <c r="BV49" s="4">
        <f t="shared" si="23"/>
        <v>0</v>
      </c>
      <c r="BW49" s="4">
        <f t="shared" si="24"/>
        <v>0</v>
      </c>
      <c r="BX49" s="4"/>
      <c r="BY49" s="4">
        <f t="shared" si="25"/>
        <v>0</v>
      </c>
      <c r="CB49" s="70">
        <f t="shared" si="26"/>
        <v>-0.33333333333333348</v>
      </c>
      <c r="CC49">
        <f>VLOOKUP(B49,[1]HK!$B$11:$Q$95,16,0)</f>
        <v>4</v>
      </c>
      <c r="CD49" s="35">
        <f t="shared" si="27"/>
        <v>0</v>
      </c>
    </row>
    <row r="50" spans="1:82" ht="15.6" x14ac:dyDescent="0.3">
      <c r="A50" s="8">
        <v>41</v>
      </c>
      <c r="B50" s="76" t="s">
        <v>188</v>
      </c>
      <c r="C50" s="77" t="s">
        <v>189</v>
      </c>
      <c r="D50" s="73"/>
      <c r="E50" s="20" t="s">
        <v>111</v>
      </c>
      <c r="F50" s="72"/>
      <c r="G50" s="13"/>
      <c r="H50" s="20" t="s">
        <v>27</v>
      </c>
      <c r="I50" s="20" t="s">
        <v>26</v>
      </c>
      <c r="J50" s="20" t="s">
        <v>26</v>
      </c>
      <c r="K50" s="20" t="s">
        <v>26</v>
      </c>
      <c r="L50" s="20" t="s">
        <v>26</v>
      </c>
      <c r="M50" s="20" t="s">
        <v>28</v>
      </c>
      <c r="N50" s="20" t="s">
        <v>28</v>
      </c>
      <c r="O50" s="20" t="s">
        <v>28</v>
      </c>
      <c r="P50" s="20" t="s">
        <v>28</v>
      </c>
      <c r="Q50" s="20" t="s">
        <v>24</v>
      </c>
      <c r="R50" s="20" t="s">
        <v>25</v>
      </c>
      <c r="S50" s="106" t="s">
        <v>25</v>
      </c>
      <c r="T50" s="104" t="s">
        <v>25</v>
      </c>
      <c r="U50" s="104" t="s">
        <v>25</v>
      </c>
      <c r="V50" s="104" t="s">
        <v>25</v>
      </c>
      <c r="W50" s="104" t="s">
        <v>25</v>
      </c>
      <c r="X50" s="104" t="s">
        <v>24</v>
      </c>
      <c r="Y50" s="104" t="s">
        <v>28</v>
      </c>
      <c r="Z50" s="104" t="s">
        <v>28</v>
      </c>
      <c r="AA50" s="104" t="s">
        <v>28</v>
      </c>
      <c r="AB50" s="104" t="s">
        <v>28</v>
      </c>
      <c r="AC50" s="104" t="s">
        <v>28</v>
      </c>
      <c r="AD50" s="104" t="s">
        <v>28</v>
      </c>
      <c r="AE50" s="104" t="s">
        <v>24</v>
      </c>
      <c r="AF50" s="104" t="s">
        <v>25</v>
      </c>
      <c r="AG50" s="104" t="s">
        <v>28</v>
      </c>
      <c r="AH50" s="95" t="s">
        <v>28</v>
      </c>
      <c r="AI50" s="95" t="s">
        <v>28</v>
      </c>
      <c r="AJ50" s="95" t="s">
        <v>28</v>
      </c>
      <c r="AK50" s="95" t="s">
        <v>28</v>
      </c>
      <c r="AL50" s="20" t="s">
        <v>24</v>
      </c>
      <c r="AM50" s="20" t="s">
        <v>25</v>
      </c>
      <c r="AN50" s="20" t="s">
        <v>25</v>
      </c>
      <c r="AO50" s="20" t="s">
        <v>25</v>
      </c>
      <c r="AP50" s="20" t="s">
        <v>26</v>
      </c>
      <c r="AQ50" s="20" t="s">
        <v>26</v>
      </c>
      <c r="AR50" s="20" t="s">
        <v>26</v>
      </c>
      <c r="AS50" s="20" t="s">
        <v>26</v>
      </c>
      <c r="AT50" s="20"/>
      <c r="AU50" s="20"/>
      <c r="AV50" s="20"/>
      <c r="AW50" s="96">
        <f t="shared" si="2"/>
        <v>10</v>
      </c>
      <c r="AX50" s="8">
        <f t="shared" si="3"/>
        <v>0</v>
      </c>
      <c r="AY50" s="8">
        <f t="shared" si="4"/>
        <v>11</v>
      </c>
      <c r="AZ50" s="8">
        <f t="shared" si="5"/>
        <v>0</v>
      </c>
      <c r="BA50" s="8">
        <f t="shared" si="6"/>
        <v>0</v>
      </c>
      <c r="BB50" s="8">
        <f t="shared" si="7"/>
        <v>0</v>
      </c>
      <c r="BC50" s="8">
        <f t="shared" si="8"/>
        <v>0</v>
      </c>
      <c r="BD50" s="8">
        <f t="shared" si="9"/>
        <v>0</v>
      </c>
      <c r="BE50" s="8">
        <f t="shared" si="10"/>
        <v>0</v>
      </c>
      <c r="BF50" s="14">
        <f t="shared" si="11"/>
        <v>0</v>
      </c>
      <c r="BG50" s="14">
        <f t="shared" si="12"/>
        <v>0</v>
      </c>
      <c r="BH50" s="8">
        <f t="shared" si="13"/>
        <v>3</v>
      </c>
      <c r="BI50" s="8">
        <f t="shared" si="14"/>
        <v>0</v>
      </c>
      <c r="BJ50" s="14">
        <f t="shared" si="15"/>
        <v>0</v>
      </c>
      <c r="BK50" s="8">
        <f t="shared" si="16"/>
        <v>0</v>
      </c>
      <c r="BL50" s="15">
        <f t="shared" si="17"/>
        <v>21</v>
      </c>
      <c r="BM50" s="18">
        <f t="shared" si="18"/>
        <v>3</v>
      </c>
      <c r="BN50" s="16">
        <f t="shared" si="19"/>
        <v>24</v>
      </c>
      <c r="BO50" s="16">
        <f t="shared" si="20"/>
        <v>0</v>
      </c>
      <c r="BP50" s="16">
        <f t="shared" si="1"/>
        <v>0</v>
      </c>
      <c r="BQ50" s="16">
        <f t="shared" si="21"/>
        <v>0</v>
      </c>
      <c r="BR50" s="17"/>
      <c r="BS50" s="17"/>
      <c r="BT50" s="18">
        <f t="shared" si="22"/>
        <v>-24</v>
      </c>
      <c r="BU50" s="4"/>
      <c r="BV50" s="4">
        <f t="shared" si="23"/>
        <v>0</v>
      </c>
      <c r="BW50" s="4">
        <f t="shared" si="24"/>
        <v>0</v>
      </c>
      <c r="BX50" s="4"/>
      <c r="BY50" s="4">
        <f t="shared" si="25"/>
        <v>0</v>
      </c>
      <c r="CB50" s="70">
        <f t="shared" si="26"/>
        <v>0.5</v>
      </c>
      <c r="CC50">
        <f>VLOOKUP(B50,[1]HK!$B$11:$Q$95,16,0)</f>
        <v>3</v>
      </c>
      <c r="CD50" s="35">
        <f t="shared" si="27"/>
        <v>0</v>
      </c>
    </row>
    <row r="51" spans="1:82" ht="15.6" x14ac:dyDescent="0.3">
      <c r="A51" s="8">
        <v>42</v>
      </c>
      <c r="B51" s="84" t="s">
        <v>190</v>
      </c>
      <c r="C51" s="79" t="s">
        <v>191</v>
      </c>
      <c r="D51" s="73"/>
      <c r="E51" s="20" t="s">
        <v>111</v>
      </c>
      <c r="F51" s="72"/>
      <c r="G51" s="13"/>
      <c r="H51" s="20" t="s">
        <v>28</v>
      </c>
      <c r="I51" s="20" t="s">
        <v>28</v>
      </c>
      <c r="J51" s="20" t="s">
        <v>26</v>
      </c>
      <c r="K51" s="20" t="s">
        <v>24</v>
      </c>
      <c r="L51" s="20" t="s">
        <v>28</v>
      </c>
      <c r="M51" s="20" t="s">
        <v>28</v>
      </c>
      <c r="N51" s="20" t="s">
        <v>28</v>
      </c>
      <c r="O51" s="20" t="s">
        <v>28</v>
      </c>
      <c r="P51" s="20" t="s">
        <v>28</v>
      </c>
      <c r="Q51" s="20" t="s">
        <v>28</v>
      </c>
      <c r="R51" s="20" t="s">
        <v>24</v>
      </c>
      <c r="S51" s="106" t="s">
        <v>25</v>
      </c>
      <c r="T51" s="104" t="s">
        <v>25</v>
      </c>
      <c r="U51" s="104" t="s">
        <v>25</v>
      </c>
      <c r="V51" s="104" t="s">
        <v>25</v>
      </c>
      <c r="W51" s="104" t="s">
        <v>25</v>
      </c>
      <c r="X51" s="104" t="s">
        <v>26</v>
      </c>
      <c r="Y51" s="104" t="s">
        <v>24</v>
      </c>
      <c r="Z51" s="104" t="s">
        <v>27</v>
      </c>
      <c r="AA51" s="104" t="s">
        <v>25</v>
      </c>
      <c r="AB51" s="104" t="s">
        <v>27</v>
      </c>
      <c r="AC51" s="104" t="s">
        <v>25</v>
      </c>
      <c r="AD51" s="104" t="s">
        <v>25</v>
      </c>
      <c r="AE51" s="104" t="s">
        <v>27</v>
      </c>
      <c r="AF51" s="104" t="s">
        <v>24</v>
      </c>
      <c r="AG51" s="104" t="s">
        <v>28</v>
      </c>
      <c r="AH51" s="95" t="s">
        <v>28</v>
      </c>
      <c r="AI51" s="95" t="s">
        <v>28</v>
      </c>
      <c r="AJ51" s="95" t="s">
        <v>28</v>
      </c>
      <c r="AK51" s="95" t="s">
        <v>28</v>
      </c>
      <c r="AL51" s="20" t="s">
        <v>28</v>
      </c>
      <c r="AM51" s="20" t="s">
        <v>24</v>
      </c>
      <c r="AN51" s="20" t="s">
        <v>25</v>
      </c>
      <c r="AO51" s="20" t="s">
        <v>25</v>
      </c>
      <c r="AP51" s="20" t="s">
        <v>25</v>
      </c>
      <c r="AQ51" s="20" t="s">
        <v>25</v>
      </c>
      <c r="AR51" s="20" t="s">
        <v>25</v>
      </c>
      <c r="AS51" s="20" t="s">
        <v>25</v>
      </c>
      <c r="AT51" s="20"/>
      <c r="AU51" s="20"/>
      <c r="AV51" s="20"/>
      <c r="AW51" s="96">
        <f t="shared" si="2"/>
        <v>14</v>
      </c>
      <c r="AX51" s="8">
        <f t="shared" si="3"/>
        <v>3</v>
      </c>
      <c r="AY51" s="8">
        <f t="shared" si="4"/>
        <v>6</v>
      </c>
      <c r="AZ51" s="8">
        <f t="shared" si="5"/>
        <v>0</v>
      </c>
      <c r="BA51" s="8">
        <f t="shared" si="6"/>
        <v>0</v>
      </c>
      <c r="BB51" s="8">
        <f t="shared" si="7"/>
        <v>0</v>
      </c>
      <c r="BC51" s="8">
        <f t="shared" si="8"/>
        <v>0</v>
      </c>
      <c r="BD51" s="8">
        <f t="shared" si="9"/>
        <v>0</v>
      </c>
      <c r="BE51" s="8">
        <f t="shared" si="10"/>
        <v>0</v>
      </c>
      <c r="BF51" s="14">
        <f t="shared" si="11"/>
        <v>0</v>
      </c>
      <c r="BG51" s="14">
        <f t="shared" si="12"/>
        <v>0</v>
      </c>
      <c r="BH51" s="8">
        <f t="shared" si="13"/>
        <v>4</v>
      </c>
      <c r="BI51" s="8">
        <f t="shared" si="14"/>
        <v>1</v>
      </c>
      <c r="BJ51" s="14">
        <f t="shared" si="15"/>
        <v>0</v>
      </c>
      <c r="BK51" s="8">
        <f t="shared" si="16"/>
        <v>0</v>
      </c>
      <c r="BL51" s="15">
        <f t="shared" si="17"/>
        <v>23</v>
      </c>
      <c r="BM51" s="18">
        <f t="shared" si="18"/>
        <v>4</v>
      </c>
      <c r="BN51" s="16">
        <f t="shared" si="19"/>
        <v>27</v>
      </c>
      <c r="BO51" s="16">
        <f t="shared" si="20"/>
        <v>0</v>
      </c>
      <c r="BP51" s="16">
        <f t="shared" si="1"/>
        <v>0</v>
      </c>
      <c r="BQ51" s="16">
        <f t="shared" si="21"/>
        <v>0</v>
      </c>
      <c r="BR51" s="20"/>
      <c r="BS51" s="17"/>
      <c r="BT51" s="18">
        <f t="shared" si="22"/>
        <v>-27</v>
      </c>
      <c r="BU51" s="4"/>
      <c r="BV51" s="4">
        <f t="shared" si="23"/>
        <v>0</v>
      </c>
      <c r="BW51" s="4">
        <f t="shared" si="24"/>
        <v>0</v>
      </c>
      <c r="BX51" s="4"/>
      <c r="BY51" s="4">
        <f t="shared" si="25"/>
        <v>0</v>
      </c>
      <c r="CB51" s="70">
        <f t="shared" si="26"/>
        <v>-0.16666666666666652</v>
      </c>
      <c r="CC51">
        <f>VLOOKUP(B51,[1]HK!$B$11:$Q$95,16,0)</f>
        <v>4</v>
      </c>
      <c r="CD51" s="35">
        <f t="shared" si="27"/>
        <v>0</v>
      </c>
    </row>
    <row r="52" spans="1:82" ht="15.6" x14ac:dyDescent="0.3">
      <c r="A52" s="8">
        <v>43</v>
      </c>
      <c r="B52" s="76" t="s">
        <v>192</v>
      </c>
      <c r="C52" s="79" t="s">
        <v>193</v>
      </c>
      <c r="D52" s="73"/>
      <c r="E52" s="20" t="s">
        <v>111</v>
      </c>
      <c r="F52" s="72"/>
      <c r="G52" s="13"/>
      <c r="H52" s="20" t="s">
        <v>27</v>
      </c>
      <c r="I52" s="20" t="s">
        <v>25</v>
      </c>
      <c r="J52" s="20" t="s">
        <v>25</v>
      </c>
      <c r="K52" s="20" t="s">
        <v>25</v>
      </c>
      <c r="L52" s="20" t="s">
        <v>24</v>
      </c>
      <c r="M52" s="20" t="s">
        <v>27</v>
      </c>
      <c r="N52" s="20" t="s">
        <v>25</v>
      </c>
      <c r="O52" s="20" t="s">
        <v>25</v>
      </c>
      <c r="P52" s="20" t="s">
        <v>27</v>
      </c>
      <c r="Q52" s="20" t="s">
        <v>27</v>
      </c>
      <c r="R52" s="20" t="s">
        <v>27</v>
      </c>
      <c r="S52" s="106" t="s">
        <v>24</v>
      </c>
      <c r="T52" s="104" t="s">
        <v>25</v>
      </c>
      <c r="U52" s="104" t="s">
        <v>25</v>
      </c>
      <c r="V52" s="104" t="s">
        <v>25</v>
      </c>
      <c r="W52" s="104" t="s">
        <v>25</v>
      </c>
      <c r="X52" s="104" t="s">
        <v>25</v>
      </c>
      <c r="Y52" s="104" t="s">
        <v>25</v>
      </c>
      <c r="Z52" s="104" t="s">
        <v>24</v>
      </c>
      <c r="AA52" s="104" t="s">
        <v>25</v>
      </c>
      <c r="AB52" s="104" t="s">
        <v>29</v>
      </c>
      <c r="AC52" s="104" t="s">
        <v>25</v>
      </c>
      <c r="AD52" s="104" t="s">
        <v>25</v>
      </c>
      <c r="AE52" s="104" t="s">
        <v>27</v>
      </c>
      <c r="AF52" s="104" t="s">
        <v>25</v>
      </c>
      <c r="AG52" s="104" t="s">
        <v>24</v>
      </c>
      <c r="AH52" s="95" t="s">
        <v>27</v>
      </c>
      <c r="AI52" s="95" t="s">
        <v>27</v>
      </c>
      <c r="AJ52" s="95" t="s">
        <v>27</v>
      </c>
      <c r="AK52" s="95" t="s">
        <v>27</v>
      </c>
      <c r="AL52" s="20" t="s">
        <v>27</v>
      </c>
      <c r="AM52" s="20" t="s">
        <v>27</v>
      </c>
      <c r="AN52" s="20" t="s">
        <v>24</v>
      </c>
      <c r="AO52" s="20" t="s">
        <v>25</v>
      </c>
      <c r="AP52" s="20" t="s">
        <v>27</v>
      </c>
      <c r="AQ52" s="20" t="s">
        <v>27</v>
      </c>
      <c r="AR52" s="20" t="s">
        <v>27</v>
      </c>
      <c r="AS52" s="20" t="s">
        <v>27</v>
      </c>
      <c r="AT52" s="20"/>
      <c r="AU52" s="20"/>
      <c r="AV52" s="20"/>
      <c r="AW52" s="96">
        <f t="shared" si="2"/>
        <v>11</v>
      </c>
      <c r="AX52" s="8">
        <f t="shared" si="3"/>
        <v>12</v>
      </c>
      <c r="AY52" s="8">
        <f t="shared" si="4"/>
        <v>0</v>
      </c>
      <c r="AZ52" s="8">
        <f t="shared" si="5"/>
        <v>0</v>
      </c>
      <c r="BA52" s="8">
        <f t="shared" si="6"/>
        <v>0</v>
      </c>
      <c r="BB52" s="8">
        <f t="shared" si="7"/>
        <v>1</v>
      </c>
      <c r="BC52" s="8">
        <f t="shared" si="8"/>
        <v>0</v>
      </c>
      <c r="BD52" s="8">
        <f t="shared" si="9"/>
        <v>0</v>
      </c>
      <c r="BE52" s="8">
        <f t="shared" si="10"/>
        <v>0</v>
      </c>
      <c r="BF52" s="14">
        <f t="shared" si="11"/>
        <v>0</v>
      </c>
      <c r="BG52" s="14">
        <f t="shared" si="12"/>
        <v>0</v>
      </c>
      <c r="BH52" s="8">
        <f t="shared" si="13"/>
        <v>4</v>
      </c>
      <c r="BI52" s="8">
        <f t="shared" si="14"/>
        <v>0</v>
      </c>
      <c r="BJ52" s="14">
        <f t="shared" si="15"/>
        <v>0</v>
      </c>
      <c r="BK52" s="8">
        <f t="shared" si="16"/>
        <v>0</v>
      </c>
      <c r="BL52" s="15">
        <f t="shared" si="17"/>
        <v>24</v>
      </c>
      <c r="BM52" s="18">
        <f t="shared" si="18"/>
        <v>4</v>
      </c>
      <c r="BN52" s="16">
        <f t="shared" si="19"/>
        <v>28</v>
      </c>
      <c r="BO52" s="16">
        <f t="shared" si="20"/>
        <v>1</v>
      </c>
      <c r="BP52" s="16">
        <f t="shared" si="1"/>
        <v>0</v>
      </c>
      <c r="BQ52" s="16">
        <f t="shared" si="21"/>
        <v>0</v>
      </c>
      <c r="BR52" s="17"/>
      <c r="BS52" s="17"/>
      <c r="BT52" s="18">
        <f t="shared" si="22"/>
        <v>-28</v>
      </c>
      <c r="BU52" s="4"/>
      <c r="BV52" s="4">
        <f t="shared" si="23"/>
        <v>8</v>
      </c>
      <c r="BW52" s="4">
        <f t="shared" si="24"/>
        <v>0</v>
      </c>
      <c r="BX52" s="4"/>
      <c r="BY52" s="4">
        <f t="shared" si="25"/>
        <v>0</v>
      </c>
      <c r="CB52" s="70">
        <f t="shared" si="26"/>
        <v>0</v>
      </c>
      <c r="CC52">
        <f>VLOOKUP(B52,[1]HK!$B$11:$Q$95,16,0)</f>
        <v>4</v>
      </c>
      <c r="CD52" s="35">
        <f t="shared" si="27"/>
        <v>0</v>
      </c>
    </row>
    <row r="53" spans="1:82" ht="15.6" x14ac:dyDescent="0.3">
      <c r="A53" s="8">
        <v>44</v>
      </c>
      <c r="B53" s="76" t="s">
        <v>194</v>
      </c>
      <c r="C53" s="79" t="s">
        <v>195</v>
      </c>
      <c r="D53" s="73"/>
      <c r="E53" s="20" t="s">
        <v>111</v>
      </c>
      <c r="F53" s="72"/>
      <c r="G53" s="13"/>
      <c r="H53" s="20" t="s">
        <v>28</v>
      </c>
      <c r="I53" s="20" t="s">
        <v>28</v>
      </c>
      <c r="J53" s="20" t="s">
        <v>28</v>
      </c>
      <c r="K53" s="20" t="s">
        <v>28</v>
      </c>
      <c r="L53" s="20" t="s">
        <v>28</v>
      </c>
      <c r="M53" s="20" t="s">
        <v>24</v>
      </c>
      <c r="N53" s="20" t="s">
        <v>26</v>
      </c>
      <c r="O53" s="20" t="s">
        <v>28</v>
      </c>
      <c r="P53" s="20" t="s">
        <v>28</v>
      </c>
      <c r="Q53" s="20" t="s">
        <v>28</v>
      </c>
      <c r="R53" s="20" t="s">
        <v>26</v>
      </c>
      <c r="S53" s="106" t="s">
        <v>25</v>
      </c>
      <c r="T53" s="104" t="s">
        <v>24</v>
      </c>
      <c r="U53" s="104" t="s">
        <v>25</v>
      </c>
      <c r="V53" s="104" t="s">
        <v>25</v>
      </c>
      <c r="W53" s="104" t="s">
        <v>25</v>
      </c>
      <c r="X53" s="104" t="s">
        <v>25</v>
      </c>
      <c r="Y53" s="104" t="s">
        <v>25</v>
      </c>
      <c r="Z53" s="104" t="s">
        <v>25</v>
      </c>
      <c r="AA53" s="104" t="s">
        <v>24</v>
      </c>
      <c r="AB53" s="104" t="s">
        <v>25</v>
      </c>
      <c r="AC53" s="104" t="s">
        <v>25</v>
      </c>
      <c r="AD53" s="104" t="s">
        <v>25</v>
      </c>
      <c r="AE53" s="104" t="s">
        <v>27</v>
      </c>
      <c r="AF53" s="104" t="s">
        <v>28</v>
      </c>
      <c r="AG53" s="104" t="s">
        <v>28</v>
      </c>
      <c r="AH53" s="95" t="s">
        <v>24</v>
      </c>
      <c r="AI53" s="95" t="s">
        <v>28</v>
      </c>
      <c r="AJ53" s="95" t="s">
        <v>28</v>
      </c>
      <c r="AK53" s="95" t="s">
        <v>28</v>
      </c>
      <c r="AL53" s="20" t="s">
        <v>28</v>
      </c>
      <c r="AM53" s="20" t="s">
        <v>28</v>
      </c>
      <c r="AN53" s="20" t="s">
        <v>28</v>
      </c>
      <c r="AO53" s="20" t="s">
        <v>24</v>
      </c>
      <c r="AP53" s="20" t="s">
        <v>28</v>
      </c>
      <c r="AQ53" s="20" t="s">
        <v>28</v>
      </c>
      <c r="AR53" s="20" t="s">
        <v>28</v>
      </c>
      <c r="AS53" s="20" t="s">
        <v>28</v>
      </c>
      <c r="AT53" s="20"/>
      <c r="AU53" s="20"/>
      <c r="AV53" s="20"/>
      <c r="AW53" s="96">
        <f t="shared" si="2"/>
        <v>10</v>
      </c>
      <c r="AX53" s="8">
        <f t="shared" si="3"/>
        <v>1</v>
      </c>
      <c r="AY53" s="8">
        <f t="shared" si="4"/>
        <v>12</v>
      </c>
      <c r="AZ53" s="8">
        <f t="shared" si="5"/>
        <v>0</v>
      </c>
      <c r="BA53" s="8">
        <f t="shared" si="6"/>
        <v>0</v>
      </c>
      <c r="BB53" s="8">
        <f t="shared" si="7"/>
        <v>0</v>
      </c>
      <c r="BC53" s="8">
        <f t="shared" si="8"/>
        <v>0</v>
      </c>
      <c r="BD53" s="8">
        <f t="shared" si="9"/>
        <v>0</v>
      </c>
      <c r="BE53" s="8">
        <f t="shared" si="10"/>
        <v>0</v>
      </c>
      <c r="BF53" s="14">
        <f t="shared" si="11"/>
        <v>0</v>
      </c>
      <c r="BG53" s="14">
        <f t="shared" si="12"/>
        <v>0</v>
      </c>
      <c r="BH53" s="8">
        <f t="shared" si="13"/>
        <v>4</v>
      </c>
      <c r="BI53" s="8">
        <f t="shared" si="14"/>
        <v>1</v>
      </c>
      <c r="BJ53" s="14">
        <f t="shared" si="15"/>
        <v>0</v>
      </c>
      <c r="BK53" s="8">
        <f t="shared" si="16"/>
        <v>0</v>
      </c>
      <c r="BL53" s="15">
        <f t="shared" si="17"/>
        <v>23</v>
      </c>
      <c r="BM53" s="18">
        <f t="shared" si="18"/>
        <v>4</v>
      </c>
      <c r="BN53" s="16">
        <f t="shared" si="19"/>
        <v>27</v>
      </c>
      <c r="BO53" s="16">
        <f t="shared" si="20"/>
        <v>0</v>
      </c>
      <c r="BP53" s="16">
        <f t="shared" si="1"/>
        <v>0</v>
      </c>
      <c r="BQ53" s="16">
        <f t="shared" si="21"/>
        <v>0</v>
      </c>
      <c r="BR53" s="17"/>
      <c r="BS53" s="17"/>
      <c r="BT53" s="18">
        <f t="shared" si="22"/>
        <v>-27</v>
      </c>
      <c r="BU53" s="4"/>
      <c r="BV53" s="4">
        <f t="shared" si="23"/>
        <v>0</v>
      </c>
      <c r="BW53" s="4">
        <f t="shared" si="24"/>
        <v>0</v>
      </c>
      <c r="BX53" s="4"/>
      <c r="BY53" s="4">
        <f t="shared" si="25"/>
        <v>0</v>
      </c>
      <c r="CB53" s="70">
        <f t="shared" si="26"/>
        <v>-0.16666666666666652</v>
      </c>
      <c r="CC53">
        <f>VLOOKUP(B53,[1]HK!$B$11:$Q$95,16,0)</f>
        <v>4</v>
      </c>
      <c r="CD53" s="35">
        <f t="shared" si="27"/>
        <v>0</v>
      </c>
    </row>
    <row r="54" spans="1:82" ht="15.6" x14ac:dyDescent="0.3">
      <c r="A54" s="8">
        <v>45</v>
      </c>
      <c r="B54" s="76" t="s">
        <v>197</v>
      </c>
      <c r="C54" s="79" t="s">
        <v>198</v>
      </c>
      <c r="D54" s="73"/>
      <c r="E54" s="20" t="s">
        <v>111</v>
      </c>
      <c r="F54" s="72"/>
      <c r="G54" s="13"/>
      <c r="H54" s="20" t="s">
        <v>25</v>
      </c>
      <c r="I54" s="20" t="s">
        <v>24</v>
      </c>
      <c r="J54" s="20" t="s">
        <v>25</v>
      </c>
      <c r="K54" s="20" t="s">
        <v>27</v>
      </c>
      <c r="L54" s="20" t="s">
        <v>27</v>
      </c>
      <c r="M54" s="20" t="s">
        <v>27</v>
      </c>
      <c r="N54" s="20" t="s">
        <v>27</v>
      </c>
      <c r="O54" s="20" t="s">
        <v>27</v>
      </c>
      <c r="P54" s="20" t="s">
        <v>24</v>
      </c>
      <c r="Q54" s="20" t="s">
        <v>27</v>
      </c>
      <c r="R54" s="20" t="s">
        <v>25</v>
      </c>
      <c r="S54" s="106" t="s">
        <v>25</v>
      </c>
      <c r="T54" s="104" t="s">
        <v>25</v>
      </c>
      <c r="U54" s="104" t="s">
        <v>25</v>
      </c>
      <c r="V54" s="104" t="s">
        <v>25</v>
      </c>
      <c r="W54" s="104" t="s">
        <v>24</v>
      </c>
      <c r="X54" s="104" t="s">
        <v>28</v>
      </c>
      <c r="Y54" s="104" t="s">
        <v>28</v>
      </c>
      <c r="Z54" s="104" t="s">
        <v>28</v>
      </c>
      <c r="AA54" s="104" t="s">
        <v>28</v>
      </c>
      <c r="AB54" s="104" t="s">
        <v>28</v>
      </c>
      <c r="AC54" s="104" t="s">
        <v>28</v>
      </c>
      <c r="AD54" s="104" t="s">
        <v>24</v>
      </c>
      <c r="AE54" s="104" t="s">
        <v>27</v>
      </c>
      <c r="AF54" s="104" t="s">
        <v>27</v>
      </c>
      <c r="AG54" s="104" t="s">
        <v>27</v>
      </c>
      <c r="AH54" s="95" t="s">
        <v>25</v>
      </c>
      <c r="AI54" s="95" t="s">
        <v>27</v>
      </c>
      <c r="AJ54" s="95" t="s">
        <v>27</v>
      </c>
      <c r="AK54" s="95" t="s">
        <v>24</v>
      </c>
      <c r="AL54" s="20" t="s">
        <v>25</v>
      </c>
      <c r="AM54" s="20" t="s">
        <v>25</v>
      </c>
      <c r="AN54" s="20" t="s">
        <v>25</v>
      </c>
      <c r="AO54" s="20" t="s">
        <v>25</v>
      </c>
      <c r="AP54" s="20" t="s">
        <v>25</v>
      </c>
      <c r="AQ54" s="20" t="s">
        <v>25</v>
      </c>
      <c r="AR54" s="20" t="s">
        <v>24</v>
      </c>
      <c r="AS54" s="20" t="s">
        <v>28</v>
      </c>
      <c r="AT54" s="20"/>
      <c r="AU54" s="20"/>
      <c r="AV54" s="20"/>
      <c r="AW54" s="96">
        <f t="shared" si="2"/>
        <v>12</v>
      </c>
      <c r="AX54" s="8">
        <f t="shared" si="3"/>
        <v>5</v>
      </c>
      <c r="AY54" s="8">
        <f t="shared" si="4"/>
        <v>7</v>
      </c>
      <c r="AZ54" s="8">
        <f t="shared" si="5"/>
        <v>0</v>
      </c>
      <c r="BA54" s="8">
        <f t="shared" si="6"/>
        <v>0</v>
      </c>
      <c r="BB54" s="8">
        <f t="shared" si="7"/>
        <v>0</v>
      </c>
      <c r="BC54" s="8">
        <f t="shared" si="8"/>
        <v>0</v>
      </c>
      <c r="BD54" s="8">
        <f t="shared" si="9"/>
        <v>0</v>
      </c>
      <c r="BE54" s="8">
        <f t="shared" si="10"/>
        <v>0</v>
      </c>
      <c r="BF54" s="14">
        <f t="shared" si="11"/>
        <v>0</v>
      </c>
      <c r="BG54" s="14">
        <f t="shared" si="12"/>
        <v>0</v>
      </c>
      <c r="BH54" s="8">
        <f t="shared" si="13"/>
        <v>4</v>
      </c>
      <c r="BI54" s="8">
        <f t="shared" si="14"/>
        <v>0</v>
      </c>
      <c r="BJ54" s="14">
        <f t="shared" si="15"/>
        <v>0</v>
      </c>
      <c r="BK54" s="8">
        <f t="shared" si="16"/>
        <v>0</v>
      </c>
      <c r="BL54" s="15">
        <f t="shared" si="17"/>
        <v>24</v>
      </c>
      <c r="BM54" s="18">
        <f t="shared" si="18"/>
        <v>4</v>
      </c>
      <c r="BN54" s="16">
        <f t="shared" si="19"/>
        <v>28</v>
      </c>
      <c r="BO54" s="16">
        <f t="shared" si="20"/>
        <v>0</v>
      </c>
      <c r="BP54" s="16">
        <f t="shared" si="1"/>
        <v>0</v>
      </c>
      <c r="BQ54" s="16">
        <f t="shared" si="21"/>
        <v>0</v>
      </c>
      <c r="BR54" s="17"/>
      <c r="BS54" s="17"/>
      <c r="BT54" s="18">
        <f t="shared" si="22"/>
        <v>-28</v>
      </c>
      <c r="BU54" s="4"/>
      <c r="BV54" s="4">
        <f t="shared" si="23"/>
        <v>0</v>
      </c>
      <c r="BW54" s="4">
        <f t="shared" si="24"/>
        <v>0</v>
      </c>
      <c r="BX54" s="4"/>
      <c r="BY54" s="4">
        <f t="shared" si="25"/>
        <v>0</v>
      </c>
      <c r="CB54" s="70">
        <f t="shared" si="26"/>
        <v>0</v>
      </c>
      <c r="CC54">
        <f>VLOOKUP(B54,[1]HK!$B$11:$Q$95,16,0)</f>
        <v>4</v>
      </c>
      <c r="CD54" s="35">
        <f t="shared" si="27"/>
        <v>0</v>
      </c>
    </row>
    <row r="55" spans="1:82" ht="15.6" x14ac:dyDescent="0.3">
      <c r="A55" s="8">
        <v>46</v>
      </c>
      <c r="B55" s="76" t="s">
        <v>199</v>
      </c>
      <c r="C55" s="78" t="s">
        <v>200</v>
      </c>
      <c r="D55" s="73"/>
      <c r="E55" s="20" t="s">
        <v>111</v>
      </c>
      <c r="F55" s="72"/>
      <c r="G55" s="13"/>
      <c r="H55" s="20" t="s">
        <v>25</v>
      </c>
      <c r="I55" s="20" t="s">
        <v>24</v>
      </c>
      <c r="J55" s="20" t="s">
        <v>25</v>
      </c>
      <c r="K55" s="20" t="s">
        <v>25</v>
      </c>
      <c r="L55" s="20" t="s">
        <v>25</v>
      </c>
      <c r="M55" s="20" t="s">
        <v>25</v>
      </c>
      <c r="N55" s="20" t="s">
        <v>25</v>
      </c>
      <c r="O55" s="20" t="s">
        <v>25</v>
      </c>
      <c r="P55" s="20" t="s">
        <v>24</v>
      </c>
      <c r="Q55" s="20" t="s">
        <v>25</v>
      </c>
      <c r="R55" s="20" t="s">
        <v>28</v>
      </c>
      <c r="S55" s="106" t="s">
        <v>28</v>
      </c>
      <c r="T55" s="104" t="s">
        <v>28</v>
      </c>
      <c r="U55" s="104" t="s">
        <v>26</v>
      </c>
      <c r="V55" s="104" t="s">
        <v>28</v>
      </c>
      <c r="W55" s="104" t="s">
        <v>24</v>
      </c>
      <c r="X55" s="104" t="s">
        <v>26</v>
      </c>
      <c r="Y55" s="104" t="s">
        <v>25</v>
      </c>
      <c r="Z55" s="104" t="s">
        <v>25</v>
      </c>
      <c r="AA55" s="104" t="s">
        <v>25</v>
      </c>
      <c r="AB55" s="104" t="s">
        <v>25</v>
      </c>
      <c r="AC55" s="104" t="s">
        <v>25</v>
      </c>
      <c r="AD55" s="104" t="s">
        <v>24</v>
      </c>
      <c r="AE55" s="104" t="s">
        <v>27</v>
      </c>
      <c r="AF55" s="104" t="s">
        <v>27</v>
      </c>
      <c r="AG55" s="104" t="s">
        <v>27</v>
      </c>
      <c r="AH55" s="95" t="s">
        <v>27</v>
      </c>
      <c r="AI55" s="95" t="s">
        <v>27</v>
      </c>
      <c r="AJ55" s="95" t="s">
        <v>25</v>
      </c>
      <c r="AK55" s="95" t="s">
        <v>24</v>
      </c>
      <c r="AL55" s="20" t="s">
        <v>27</v>
      </c>
      <c r="AM55" s="20" t="s">
        <v>25</v>
      </c>
      <c r="AN55" s="20" t="s">
        <v>25</v>
      </c>
      <c r="AO55" s="20" t="s">
        <v>25</v>
      </c>
      <c r="AP55" s="20" t="s">
        <v>27</v>
      </c>
      <c r="AQ55" s="20" t="s">
        <v>25</v>
      </c>
      <c r="AR55" s="20" t="s">
        <v>24</v>
      </c>
      <c r="AS55" s="20" t="s">
        <v>25</v>
      </c>
      <c r="AT55" s="20"/>
      <c r="AU55" s="20"/>
      <c r="AV55" s="20"/>
      <c r="AW55" s="96">
        <f t="shared" si="2"/>
        <v>11</v>
      </c>
      <c r="AX55" s="8">
        <f t="shared" si="3"/>
        <v>7</v>
      </c>
      <c r="AY55" s="8">
        <f t="shared" si="4"/>
        <v>4</v>
      </c>
      <c r="AZ55" s="8">
        <f t="shared" si="5"/>
        <v>0</v>
      </c>
      <c r="BA55" s="8">
        <f t="shared" si="6"/>
        <v>0</v>
      </c>
      <c r="BB55" s="8">
        <f t="shared" si="7"/>
        <v>0</v>
      </c>
      <c r="BC55" s="8">
        <f t="shared" si="8"/>
        <v>0</v>
      </c>
      <c r="BD55" s="8">
        <f t="shared" si="9"/>
        <v>0</v>
      </c>
      <c r="BE55" s="8">
        <f t="shared" si="10"/>
        <v>0</v>
      </c>
      <c r="BF55" s="14">
        <f t="shared" si="11"/>
        <v>0</v>
      </c>
      <c r="BG55" s="14">
        <f t="shared" si="12"/>
        <v>0</v>
      </c>
      <c r="BH55" s="8">
        <f t="shared" si="13"/>
        <v>4</v>
      </c>
      <c r="BI55" s="8">
        <f t="shared" si="14"/>
        <v>2</v>
      </c>
      <c r="BJ55" s="14">
        <f t="shared" si="15"/>
        <v>0</v>
      </c>
      <c r="BK55" s="8">
        <f t="shared" si="16"/>
        <v>0</v>
      </c>
      <c r="BL55" s="15">
        <f t="shared" si="17"/>
        <v>22</v>
      </c>
      <c r="BM55" s="18">
        <f t="shared" si="18"/>
        <v>4</v>
      </c>
      <c r="BN55" s="16">
        <f t="shared" si="19"/>
        <v>26</v>
      </c>
      <c r="BO55" s="16">
        <f t="shared" si="20"/>
        <v>0</v>
      </c>
      <c r="BP55" s="16">
        <f t="shared" si="1"/>
        <v>0</v>
      </c>
      <c r="BQ55" s="16">
        <f t="shared" si="21"/>
        <v>0</v>
      </c>
      <c r="BR55" s="17"/>
      <c r="BS55" s="17"/>
      <c r="BT55" s="18">
        <f t="shared" si="22"/>
        <v>-26</v>
      </c>
      <c r="BU55" s="4"/>
      <c r="BV55" s="4">
        <f t="shared" si="23"/>
        <v>0</v>
      </c>
      <c r="BW55" s="4">
        <f t="shared" si="24"/>
        <v>0</v>
      </c>
      <c r="BX55" s="4"/>
      <c r="BY55" s="4">
        <f t="shared" si="25"/>
        <v>0</v>
      </c>
      <c r="CB55" s="70">
        <f t="shared" si="26"/>
        <v>-0.33333333333333348</v>
      </c>
      <c r="CC55">
        <f>VLOOKUP(B55,[1]HK!$B$11:$Q$95,16,0)</f>
        <v>4</v>
      </c>
      <c r="CD55" s="35">
        <f t="shared" si="27"/>
        <v>0</v>
      </c>
    </row>
    <row r="56" spans="1:82" ht="15.6" x14ac:dyDescent="0.3">
      <c r="A56" s="8">
        <v>47</v>
      </c>
      <c r="B56" s="76" t="s">
        <v>201</v>
      </c>
      <c r="C56" s="79" t="s">
        <v>202</v>
      </c>
      <c r="D56" s="73"/>
      <c r="E56" s="20" t="s">
        <v>111</v>
      </c>
      <c r="F56" s="72"/>
      <c r="G56" s="13"/>
      <c r="H56" s="20" t="s">
        <v>25</v>
      </c>
      <c r="I56" s="20" t="s">
        <v>25</v>
      </c>
      <c r="J56" s="20" t="s">
        <v>24</v>
      </c>
      <c r="K56" s="20" t="s">
        <v>25</v>
      </c>
      <c r="L56" s="20" t="s">
        <v>25</v>
      </c>
      <c r="M56" s="20" t="s">
        <v>25</v>
      </c>
      <c r="N56" s="20" t="s">
        <v>27</v>
      </c>
      <c r="O56" s="20" t="s">
        <v>27</v>
      </c>
      <c r="P56" s="20" t="s">
        <v>27</v>
      </c>
      <c r="Q56" s="20" t="s">
        <v>24</v>
      </c>
      <c r="R56" s="20" t="s">
        <v>28</v>
      </c>
      <c r="S56" s="106" t="s">
        <v>28</v>
      </c>
      <c r="T56" s="104" t="s">
        <v>28</v>
      </c>
      <c r="U56" s="104" t="s">
        <v>28</v>
      </c>
      <c r="V56" s="104" t="s">
        <v>28</v>
      </c>
      <c r="W56" s="104" t="s">
        <v>27</v>
      </c>
      <c r="X56" s="104" t="s">
        <v>24</v>
      </c>
      <c r="Y56" s="104" t="s">
        <v>25</v>
      </c>
      <c r="Z56" s="104" t="s">
        <v>25</v>
      </c>
      <c r="AA56" s="104" t="s">
        <v>25</v>
      </c>
      <c r="AB56" s="104" t="s">
        <v>29</v>
      </c>
      <c r="AC56" s="104" t="s">
        <v>25</v>
      </c>
      <c r="AD56" s="104" t="s">
        <v>25</v>
      </c>
      <c r="AE56" s="104" t="s">
        <v>24</v>
      </c>
      <c r="AF56" s="104" t="s">
        <v>25</v>
      </c>
      <c r="AG56" s="104" t="s">
        <v>25</v>
      </c>
      <c r="AH56" s="95" t="s">
        <v>25</v>
      </c>
      <c r="AI56" s="95" t="s">
        <v>25</v>
      </c>
      <c r="AJ56" s="95" t="s">
        <v>25</v>
      </c>
      <c r="AK56" s="95" t="s">
        <v>25</v>
      </c>
      <c r="AL56" s="20" t="s">
        <v>24</v>
      </c>
      <c r="AM56" s="20" t="s">
        <v>27</v>
      </c>
      <c r="AN56" s="20" t="s">
        <v>25</v>
      </c>
      <c r="AO56" s="20" t="s">
        <v>25</v>
      </c>
      <c r="AP56" s="20" t="s">
        <v>25</v>
      </c>
      <c r="AQ56" s="20" t="s">
        <v>25</v>
      </c>
      <c r="AR56" s="20" t="s">
        <v>25</v>
      </c>
      <c r="AS56" s="20" t="s">
        <v>24</v>
      </c>
      <c r="AT56" s="20"/>
      <c r="AU56" s="20"/>
      <c r="AV56" s="20"/>
      <c r="AW56" s="96">
        <f t="shared" si="2"/>
        <v>16</v>
      </c>
      <c r="AX56" s="8">
        <f t="shared" si="3"/>
        <v>2</v>
      </c>
      <c r="AY56" s="8">
        <f t="shared" si="4"/>
        <v>5</v>
      </c>
      <c r="AZ56" s="8">
        <f t="shared" si="5"/>
        <v>0</v>
      </c>
      <c r="BA56" s="8">
        <f t="shared" si="6"/>
        <v>0</v>
      </c>
      <c r="BB56" s="8">
        <f t="shared" si="7"/>
        <v>1</v>
      </c>
      <c r="BC56" s="8">
        <f t="shared" si="8"/>
        <v>0</v>
      </c>
      <c r="BD56" s="8">
        <f t="shared" si="9"/>
        <v>0</v>
      </c>
      <c r="BE56" s="8">
        <f t="shared" si="10"/>
        <v>0</v>
      </c>
      <c r="BF56" s="14">
        <f t="shared" si="11"/>
        <v>0</v>
      </c>
      <c r="BG56" s="14">
        <f t="shared" si="12"/>
        <v>0</v>
      </c>
      <c r="BH56" s="8">
        <f t="shared" si="13"/>
        <v>4</v>
      </c>
      <c r="BI56" s="8">
        <f t="shared" si="14"/>
        <v>0</v>
      </c>
      <c r="BJ56" s="14">
        <f t="shared" si="15"/>
        <v>0</v>
      </c>
      <c r="BK56" s="8">
        <f t="shared" si="16"/>
        <v>0</v>
      </c>
      <c r="BL56" s="15">
        <f t="shared" si="17"/>
        <v>24</v>
      </c>
      <c r="BM56" s="18">
        <f t="shared" si="18"/>
        <v>4</v>
      </c>
      <c r="BN56" s="16">
        <f t="shared" si="19"/>
        <v>28</v>
      </c>
      <c r="BO56" s="16">
        <f t="shared" si="20"/>
        <v>1</v>
      </c>
      <c r="BP56" s="16">
        <f t="shared" si="1"/>
        <v>0</v>
      </c>
      <c r="BQ56" s="16">
        <f t="shared" si="21"/>
        <v>0</v>
      </c>
      <c r="BR56" s="17"/>
      <c r="BS56" s="17"/>
      <c r="BT56" s="18">
        <f t="shared" si="22"/>
        <v>-28</v>
      </c>
      <c r="BU56" s="4"/>
      <c r="BV56" s="4">
        <f t="shared" si="23"/>
        <v>8</v>
      </c>
      <c r="BW56" s="4">
        <f t="shared" si="24"/>
        <v>0</v>
      </c>
      <c r="BX56" s="4"/>
      <c r="BY56" s="4">
        <f t="shared" si="25"/>
        <v>0</v>
      </c>
      <c r="CB56" s="70">
        <f t="shared" si="26"/>
        <v>0</v>
      </c>
      <c r="CC56">
        <f>VLOOKUP(B56,[1]HK!$B$11:$Q$95,16,0)</f>
        <v>4</v>
      </c>
      <c r="CD56" s="35">
        <f t="shared" si="27"/>
        <v>0</v>
      </c>
    </row>
    <row r="57" spans="1:82" ht="15.6" x14ac:dyDescent="0.3">
      <c r="A57" s="8">
        <v>48</v>
      </c>
      <c r="B57" s="76" t="s">
        <v>204</v>
      </c>
      <c r="C57" s="79" t="s">
        <v>205</v>
      </c>
      <c r="D57" s="73"/>
      <c r="E57" s="20" t="s">
        <v>111</v>
      </c>
      <c r="F57" s="72"/>
      <c r="G57" s="13"/>
      <c r="H57" s="20" t="s">
        <v>27</v>
      </c>
      <c r="I57" s="20" t="s">
        <v>27</v>
      </c>
      <c r="J57" s="20" t="s">
        <v>27</v>
      </c>
      <c r="K57" s="20" t="s">
        <v>24</v>
      </c>
      <c r="L57" s="20" t="s">
        <v>27</v>
      </c>
      <c r="M57" s="20" t="s">
        <v>27</v>
      </c>
      <c r="N57" s="20" t="s">
        <v>27</v>
      </c>
      <c r="O57" s="20" t="s">
        <v>27</v>
      </c>
      <c r="P57" s="20" t="s">
        <v>27</v>
      </c>
      <c r="Q57" s="20" t="s">
        <v>27</v>
      </c>
      <c r="R57" s="20" t="s">
        <v>24</v>
      </c>
      <c r="S57" s="106" t="s">
        <v>28</v>
      </c>
      <c r="T57" s="104" t="s">
        <v>28</v>
      </c>
      <c r="U57" s="104" t="s">
        <v>28</v>
      </c>
      <c r="V57" s="104" t="s">
        <v>28</v>
      </c>
      <c r="W57" s="104" t="s">
        <v>28</v>
      </c>
      <c r="X57" s="104" t="s">
        <v>28</v>
      </c>
      <c r="Y57" s="104" t="s">
        <v>24</v>
      </c>
      <c r="Z57" s="104" t="s">
        <v>27</v>
      </c>
      <c r="AA57" s="104" t="s">
        <v>27</v>
      </c>
      <c r="AB57" s="104" t="s">
        <v>25</v>
      </c>
      <c r="AC57" s="104" t="s">
        <v>27</v>
      </c>
      <c r="AD57" s="104" t="s">
        <v>27</v>
      </c>
      <c r="AE57" s="104" t="s">
        <v>27</v>
      </c>
      <c r="AF57" s="104" t="s">
        <v>24</v>
      </c>
      <c r="AG57" s="104" t="s">
        <v>25</v>
      </c>
      <c r="AH57" s="95" t="s">
        <v>25</v>
      </c>
      <c r="AI57" s="95" t="s">
        <v>25</v>
      </c>
      <c r="AJ57" s="95" t="s">
        <v>25</v>
      </c>
      <c r="AK57" s="95" t="s">
        <v>25</v>
      </c>
      <c r="AL57" s="20" t="s">
        <v>28</v>
      </c>
      <c r="AM57" s="20" t="s">
        <v>24</v>
      </c>
      <c r="AN57" s="20" t="s">
        <v>25</v>
      </c>
      <c r="AO57" s="20" t="s">
        <v>26</v>
      </c>
      <c r="AP57" s="20" t="s">
        <v>25</v>
      </c>
      <c r="AQ57" s="20" t="s">
        <v>25</v>
      </c>
      <c r="AR57" s="20" t="s">
        <v>25</v>
      </c>
      <c r="AS57" s="20" t="s">
        <v>25</v>
      </c>
      <c r="AT57" s="20"/>
      <c r="AU57" s="20"/>
      <c r="AV57" s="20"/>
      <c r="AW57" s="96">
        <f t="shared" si="2"/>
        <v>11</v>
      </c>
      <c r="AX57" s="8">
        <f t="shared" si="3"/>
        <v>5</v>
      </c>
      <c r="AY57" s="8">
        <f t="shared" si="4"/>
        <v>7</v>
      </c>
      <c r="AZ57" s="8">
        <f t="shared" si="5"/>
        <v>0</v>
      </c>
      <c r="BA57" s="8">
        <f t="shared" si="6"/>
        <v>0</v>
      </c>
      <c r="BB57" s="8">
        <f t="shared" si="7"/>
        <v>0</v>
      </c>
      <c r="BC57" s="8">
        <f t="shared" si="8"/>
        <v>0</v>
      </c>
      <c r="BD57" s="8">
        <f t="shared" si="9"/>
        <v>0</v>
      </c>
      <c r="BE57" s="8">
        <f t="shared" si="10"/>
        <v>0</v>
      </c>
      <c r="BF57" s="14">
        <f t="shared" si="11"/>
        <v>0</v>
      </c>
      <c r="BG57" s="14">
        <f t="shared" si="12"/>
        <v>0</v>
      </c>
      <c r="BH57" s="8">
        <f t="shared" si="13"/>
        <v>4</v>
      </c>
      <c r="BI57" s="8">
        <f t="shared" si="14"/>
        <v>0</v>
      </c>
      <c r="BJ57" s="14">
        <f t="shared" si="15"/>
        <v>0</v>
      </c>
      <c r="BK57" s="8">
        <f t="shared" si="16"/>
        <v>0</v>
      </c>
      <c r="BL57" s="15">
        <f t="shared" si="17"/>
        <v>23</v>
      </c>
      <c r="BM57" s="18">
        <f t="shared" si="18"/>
        <v>4</v>
      </c>
      <c r="BN57" s="16">
        <f t="shared" si="19"/>
        <v>27</v>
      </c>
      <c r="BO57" s="16">
        <f t="shared" si="20"/>
        <v>0</v>
      </c>
      <c r="BP57" s="16">
        <f t="shared" si="1"/>
        <v>0</v>
      </c>
      <c r="BQ57" s="16">
        <f t="shared" si="21"/>
        <v>0</v>
      </c>
      <c r="BR57" s="17"/>
      <c r="BS57" s="17"/>
      <c r="BT57" s="18">
        <f t="shared" si="22"/>
        <v>-27</v>
      </c>
      <c r="BU57" s="4"/>
      <c r="BV57" s="4">
        <f t="shared" si="23"/>
        <v>0</v>
      </c>
      <c r="BW57" s="4">
        <f t="shared" si="24"/>
        <v>0</v>
      </c>
      <c r="BX57" s="4"/>
      <c r="BY57" s="4">
        <f t="shared" si="25"/>
        <v>0</v>
      </c>
      <c r="CB57" s="70">
        <f t="shared" si="26"/>
        <v>-0.16666666666666652</v>
      </c>
      <c r="CC57">
        <f>VLOOKUP(B57,[1]HK!$B$11:$Q$95,16,0)</f>
        <v>4</v>
      </c>
      <c r="CD57" s="35">
        <f t="shared" si="27"/>
        <v>0</v>
      </c>
    </row>
    <row r="58" spans="1:82" ht="15.6" x14ac:dyDescent="0.3">
      <c r="A58" s="8">
        <v>49</v>
      </c>
      <c r="B58" s="76" t="s">
        <v>206</v>
      </c>
      <c r="C58" s="79" t="s">
        <v>30</v>
      </c>
      <c r="D58" s="73"/>
      <c r="E58" s="20" t="s">
        <v>111</v>
      </c>
      <c r="F58" s="72"/>
      <c r="G58" s="13"/>
      <c r="H58" s="20" t="s">
        <v>26</v>
      </c>
      <c r="I58" s="20" t="s">
        <v>25</v>
      </c>
      <c r="J58" s="20" t="s">
        <v>25</v>
      </c>
      <c r="K58" s="20" t="s">
        <v>25</v>
      </c>
      <c r="L58" s="20" t="s">
        <v>25</v>
      </c>
      <c r="M58" s="20" t="s">
        <v>24</v>
      </c>
      <c r="N58" s="20" t="s">
        <v>26</v>
      </c>
      <c r="O58" s="20" t="s">
        <v>25</v>
      </c>
      <c r="P58" s="20" t="s">
        <v>25</v>
      </c>
      <c r="Q58" s="20" t="s">
        <v>25</v>
      </c>
      <c r="R58" s="20" t="s">
        <v>25</v>
      </c>
      <c r="S58" s="106" t="s">
        <v>27</v>
      </c>
      <c r="T58" s="104" t="s">
        <v>24</v>
      </c>
      <c r="U58" s="104" t="s">
        <v>27</v>
      </c>
      <c r="V58" s="104" t="s">
        <v>27</v>
      </c>
      <c r="W58" s="104" t="s">
        <v>27</v>
      </c>
      <c r="X58" s="104" t="s">
        <v>27</v>
      </c>
      <c r="Y58" s="104" t="s">
        <v>27</v>
      </c>
      <c r="Z58" s="104" t="s">
        <v>27</v>
      </c>
      <c r="AA58" s="104" t="s">
        <v>24</v>
      </c>
      <c r="AB58" s="104" t="s">
        <v>25</v>
      </c>
      <c r="AC58" s="104" t="s">
        <v>25</v>
      </c>
      <c r="AD58" s="104" t="s">
        <v>25</v>
      </c>
      <c r="AE58" s="104" t="s">
        <v>25</v>
      </c>
      <c r="AF58" s="104" t="s">
        <v>25</v>
      </c>
      <c r="AG58" s="104" t="s">
        <v>28</v>
      </c>
      <c r="AH58" s="95" t="s">
        <v>24</v>
      </c>
      <c r="AI58" s="95" t="s">
        <v>25</v>
      </c>
      <c r="AJ58" s="95" t="s">
        <v>25</v>
      </c>
      <c r="AK58" s="95" t="s">
        <v>25</v>
      </c>
      <c r="AL58" s="20" t="s">
        <v>25</v>
      </c>
      <c r="AM58" s="20" t="s">
        <v>25</v>
      </c>
      <c r="AN58" s="20" t="s">
        <v>25</v>
      </c>
      <c r="AO58" s="20" t="s">
        <v>24</v>
      </c>
      <c r="AP58" s="20" t="s">
        <v>25</v>
      </c>
      <c r="AQ58" s="20" t="s">
        <v>25</v>
      </c>
      <c r="AR58" s="20" t="s">
        <v>25</v>
      </c>
      <c r="AS58" s="20" t="s">
        <v>25</v>
      </c>
      <c r="AT58" s="20"/>
      <c r="AU58" s="20"/>
      <c r="AV58" s="20"/>
      <c r="AW58" s="96">
        <f t="shared" si="2"/>
        <v>16</v>
      </c>
      <c r="AX58" s="8">
        <f t="shared" si="3"/>
        <v>7</v>
      </c>
      <c r="AY58" s="8">
        <f t="shared" si="4"/>
        <v>1</v>
      </c>
      <c r="AZ58" s="8">
        <f t="shared" si="5"/>
        <v>0</v>
      </c>
      <c r="BA58" s="8">
        <f t="shared" si="6"/>
        <v>0</v>
      </c>
      <c r="BB58" s="8">
        <f t="shared" si="7"/>
        <v>0</v>
      </c>
      <c r="BC58" s="8">
        <f t="shared" si="8"/>
        <v>0</v>
      </c>
      <c r="BD58" s="8">
        <f t="shared" si="9"/>
        <v>0</v>
      </c>
      <c r="BE58" s="8">
        <f t="shared" si="10"/>
        <v>0</v>
      </c>
      <c r="BF58" s="14">
        <f t="shared" si="11"/>
        <v>0</v>
      </c>
      <c r="BG58" s="14">
        <f t="shared" si="12"/>
        <v>0</v>
      </c>
      <c r="BH58" s="8">
        <f t="shared" si="13"/>
        <v>4</v>
      </c>
      <c r="BI58" s="8">
        <f t="shared" si="14"/>
        <v>0</v>
      </c>
      <c r="BJ58" s="14">
        <f t="shared" si="15"/>
        <v>0</v>
      </c>
      <c r="BK58" s="8">
        <f t="shared" si="16"/>
        <v>0</v>
      </c>
      <c r="BL58" s="15">
        <f t="shared" si="17"/>
        <v>24</v>
      </c>
      <c r="BM58" s="18">
        <f t="shared" si="18"/>
        <v>4</v>
      </c>
      <c r="BN58" s="16">
        <f t="shared" si="19"/>
        <v>28</v>
      </c>
      <c r="BO58" s="16">
        <f t="shared" si="20"/>
        <v>0</v>
      </c>
      <c r="BP58" s="16">
        <f t="shared" si="1"/>
        <v>0</v>
      </c>
      <c r="BQ58" s="16">
        <f t="shared" si="21"/>
        <v>0</v>
      </c>
      <c r="BR58" s="17"/>
      <c r="BS58" s="17"/>
      <c r="BT58" s="18">
        <f t="shared" si="22"/>
        <v>-28</v>
      </c>
      <c r="BU58" s="4"/>
      <c r="BV58" s="4">
        <f t="shared" si="23"/>
        <v>0</v>
      </c>
      <c r="BW58" s="4">
        <f t="shared" si="24"/>
        <v>0</v>
      </c>
      <c r="BX58" s="4"/>
      <c r="BY58" s="4">
        <f t="shared" si="25"/>
        <v>0</v>
      </c>
      <c r="CB58" s="70">
        <f t="shared" si="26"/>
        <v>0</v>
      </c>
      <c r="CC58">
        <f>VLOOKUP(B58,[1]HK!$B$11:$Q$95,16,0)</f>
        <v>4</v>
      </c>
      <c r="CD58" s="35">
        <f t="shared" si="27"/>
        <v>0</v>
      </c>
    </row>
    <row r="59" spans="1:82" ht="15.6" x14ac:dyDescent="0.3">
      <c r="A59" s="8">
        <v>50</v>
      </c>
      <c r="B59" s="76" t="s">
        <v>207</v>
      </c>
      <c r="C59" s="77" t="s">
        <v>208</v>
      </c>
      <c r="D59" s="73"/>
      <c r="E59" s="20" t="s">
        <v>111</v>
      </c>
      <c r="F59" s="72"/>
      <c r="G59" s="13"/>
      <c r="H59" s="20" t="s">
        <v>25</v>
      </c>
      <c r="I59" s="20" t="s">
        <v>25</v>
      </c>
      <c r="J59" s="20" t="s">
        <v>25</v>
      </c>
      <c r="K59" s="20" t="s">
        <v>25</v>
      </c>
      <c r="L59" s="20" t="s">
        <v>25</v>
      </c>
      <c r="M59" s="20" t="s">
        <v>25</v>
      </c>
      <c r="N59" s="20" t="s">
        <v>24</v>
      </c>
      <c r="O59" s="20" t="s">
        <v>25</v>
      </c>
      <c r="P59" s="20" t="s">
        <v>25</v>
      </c>
      <c r="Q59" s="20" t="s">
        <v>25</v>
      </c>
      <c r="R59" s="20" t="s">
        <v>25</v>
      </c>
      <c r="S59" s="106" t="s">
        <v>27</v>
      </c>
      <c r="T59" s="104" t="s">
        <v>25</v>
      </c>
      <c r="U59" s="104" t="s">
        <v>24</v>
      </c>
      <c r="V59" s="104" t="s">
        <v>27</v>
      </c>
      <c r="W59" s="104" t="s">
        <v>27</v>
      </c>
      <c r="X59" s="104" t="s">
        <v>27</v>
      </c>
      <c r="Y59" s="104" t="s">
        <v>27</v>
      </c>
      <c r="Z59" s="104" t="s">
        <v>27</v>
      </c>
      <c r="AA59" s="104" t="s">
        <v>27</v>
      </c>
      <c r="AB59" s="104" t="s">
        <v>24</v>
      </c>
      <c r="AC59" s="104" t="s">
        <v>27</v>
      </c>
      <c r="AD59" s="104" t="s">
        <v>29</v>
      </c>
      <c r="AE59" s="104" t="s">
        <v>27</v>
      </c>
      <c r="AF59" s="104" t="s">
        <v>25</v>
      </c>
      <c r="AG59" s="104" t="s">
        <v>27</v>
      </c>
      <c r="AH59" s="95" t="s">
        <v>27</v>
      </c>
      <c r="AI59" s="95" t="s">
        <v>24</v>
      </c>
      <c r="AJ59" s="95" t="s">
        <v>25</v>
      </c>
      <c r="AK59" s="95" t="s">
        <v>27</v>
      </c>
      <c r="AL59" s="20" t="s">
        <v>27</v>
      </c>
      <c r="AM59" s="20" t="s">
        <v>25</v>
      </c>
      <c r="AN59" s="20" t="s">
        <v>27</v>
      </c>
      <c r="AO59" s="20" t="s">
        <v>27</v>
      </c>
      <c r="AP59" s="20" t="s">
        <v>24</v>
      </c>
      <c r="AQ59" s="20" t="s">
        <v>28</v>
      </c>
      <c r="AR59" s="20" t="s">
        <v>27</v>
      </c>
      <c r="AS59" s="20" t="s">
        <v>27</v>
      </c>
      <c r="AT59" s="20"/>
      <c r="AU59" s="20"/>
      <c r="AV59" s="20"/>
      <c r="AW59" s="96">
        <f t="shared" si="2"/>
        <v>5</v>
      </c>
      <c r="AX59" s="8">
        <f t="shared" si="3"/>
        <v>17</v>
      </c>
      <c r="AY59" s="8">
        <f t="shared" si="4"/>
        <v>1</v>
      </c>
      <c r="AZ59" s="8">
        <f t="shared" si="5"/>
        <v>0</v>
      </c>
      <c r="BA59" s="8">
        <f t="shared" si="6"/>
        <v>0</v>
      </c>
      <c r="BB59" s="8">
        <f t="shared" si="7"/>
        <v>1</v>
      </c>
      <c r="BC59" s="8">
        <f t="shared" si="8"/>
        <v>0</v>
      </c>
      <c r="BD59" s="8">
        <f t="shared" si="9"/>
        <v>0</v>
      </c>
      <c r="BE59" s="8">
        <f t="shared" si="10"/>
        <v>0</v>
      </c>
      <c r="BF59" s="14">
        <f t="shared" si="11"/>
        <v>0</v>
      </c>
      <c r="BG59" s="14">
        <f t="shared" si="12"/>
        <v>0</v>
      </c>
      <c r="BH59" s="8">
        <f t="shared" si="13"/>
        <v>4</v>
      </c>
      <c r="BI59" s="8">
        <f t="shared" si="14"/>
        <v>0</v>
      </c>
      <c r="BJ59" s="14">
        <f t="shared" si="15"/>
        <v>0</v>
      </c>
      <c r="BK59" s="8">
        <f t="shared" si="16"/>
        <v>0</v>
      </c>
      <c r="BL59" s="15">
        <f t="shared" si="17"/>
        <v>24</v>
      </c>
      <c r="BM59" s="18">
        <f t="shared" si="18"/>
        <v>4</v>
      </c>
      <c r="BN59" s="61">
        <f t="shared" si="19"/>
        <v>28</v>
      </c>
      <c r="BO59" s="61">
        <f t="shared" si="20"/>
        <v>1</v>
      </c>
      <c r="BP59" s="61">
        <f t="shared" si="1"/>
        <v>0</v>
      </c>
      <c r="BQ59" s="61">
        <f t="shared" si="21"/>
        <v>0</v>
      </c>
      <c r="BR59" s="20"/>
      <c r="BS59" s="20"/>
      <c r="BT59" s="35">
        <f t="shared" si="22"/>
        <v>-28</v>
      </c>
      <c r="BV59">
        <f t="shared" si="23"/>
        <v>8</v>
      </c>
      <c r="BW59">
        <f t="shared" si="24"/>
        <v>0</v>
      </c>
      <c r="BY59">
        <f t="shared" si="25"/>
        <v>0</v>
      </c>
      <c r="CB59" s="70">
        <f t="shared" si="26"/>
        <v>0</v>
      </c>
      <c r="CC59">
        <f>VLOOKUP(B59,[1]HK!$B$11:$Q$95,16,0)</f>
        <v>4</v>
      </c>
      <c r="CD59" s="35">
        <f t="shared" si="27"/>
        <v>0</v>
      </c>
    </row>
    <row r="60" spans="1:82" ht="15.6" x14ac:dyDescent="0.3">
      <c r="A60" s="8">
        <v>51</v>
      </c>
      <c r="B60" s="76" t="s">
        <v>209</v>
      </c>
      <c r="C60" s="79" t="s">
        <v>210</v>
      </c>
      <c r="D60" s="73"/>
      <c r="E60" s="20" t="s">
        <v>111</v>
      </c>
      <c r="F60" s="72"/>
      <c r="G60" s="13"/>
      <c r="H60" s="20" t="s">
        <v>24</v>
      </c>
      <c r="I60" s="20" t="s">
        <v>28</v>
      </c>
      <c r="J60" s="20" t="s">
        <v>27</v>
      </c>
      <c r="K60" s="20" t="s">
        <v>25</v>
      </c>
      <c r="L60" s="20" t="s">
        <v>25</v>
      </c>
      <c r="M60" s="20" t="s">
        <v>25</v>
      </c>
      <c r="N60" s="20" t="s">
        <v>25</v>
      </c>
      <c r="O60" s="20" t="s">
        <v>24</v>
      </c>
      <c r="P60" s="20" t="s">
        <v>25</v>
      </c>
      <c r="Q60" s="20" t="s">
        <v>25</v>
      </c>
      <c r="R60" s="43" t="s">
        <v>25</v>
      </c>
      <c r="S60" s="106" t="s">
        <v>25</v>
      </c>
      <c r="T60" s="104" t="s">
        <v>25</v>
      </c>
      <c r="U60" s="104" t="s">
        <v>27</v>
      </c>
      <c r="V60" s="104" t="s">
        <v>24</v>
      </c>
      <c r="W60" s="104" t="s">
        <v>25</v>
      </c>
      <c r="X60" s="104" t="s">
        <v>27</v>
      </c>
      <c r="Y60" s="104" t="s">
        <v>25</v>
      </c>
      <c r="Z60" s="104" t="s">
        <v>25</v>
      </c>
      <c r="AA60" s="104" t="s">
        <v>25</v>
      </c>
      <c r="AB60" s="104" t="s">
        <v>29</v>
      </c>
      <c r="AC60" s="104" t="s">
        <v>24</v>
      </c>
      <c r="AD60" s="104" t="s">
        <v>25</v>
      </c>
      <c r="AE60" s="104" t="s">
        <v>25</v>
      </c>
      <c r="AF60" s="104" t="s">
        <v>27</v>
      </c>
      <c r="AG60" s="104" t="s">
        <v>25</v>
      </c>
      <c r="AH60" s="95" t="s">
        <v>25</v>
      </c>
      <c r="AI60" s="95" t="s">
        <v>25</v>
      </c>
      <c r="AJ60" s="95" t="s">
        <v>24</v>
      </c>
      <c r="AK60" s="95" t="s">
        <v>25</v>
      </c>
      <c r="AL60" s="20" t="s">
        <v>25</v>
      </c>
      <c r="AM60" s="20" t="s">
        <v>25</v>
      </c>
      <c r="AN60" s="20" t="s">
        <v>25</v>
      </c>
      <c r="AO60" s="20" t="s">
        <v>25</v>
      </c>
      <c r="AP60" s="20" t="s">
        <v>25</v>
      </c>
      <c r="AQ60" s="20" t="s">
        <v>24</v>
      </c>
      <c r="AR60" s="20" t="s">
        <v>27</v>
      </c>
      <c r="AS60" s="20" t="s">
        <v>27</v>
      </c>
      <c r="AT60" s="20"/>
      <c r="AU60" s="20"/>
      <c r="AV60" s="20"/>
      <c r="AW60" s="96">
        <f t="shared" si="2"/>
        <v>18</v>
      </c>
      <c r="AX60" s="8">
        <f t="shared" si="3"/>
        <v>5</v>
      </c>
      <c r="AY60" s="8">
        <f t="shared" si="4"/>
        <v>0</v>
      </c>
      <c r="AZ60" s="8">
        <f t="shared" si="5"/>
        <v>0</v>
      </c>
      <c r="BA60" s="8">
        <f t="shared" si="6"/>
        <v>0</v>
      </c>
      <c r="BB60" s="8">
        <f t="shared" si="7"/>
        <v>1</v>
      </c>
      <c r="BC60" s="8">
        <f t="shared" si="8"/>
        <v>0</v>
      </c>
      <c r="BD60" s="8">
        <f t="shared" si="9"/>
        <v>0</v>
      </c>
      <c r="BE60" s="8">
        <f t="shared" si="10"/>
        <v>0</v>
      </c>
      <c r="BF60" s="14">
        <f t="shared" si="11"/>
        <v>0</v>
      </c>
      <c r="BG60" s="14">
        <f t="shared" si="12"/>
        <v>0</v>
      </c>
      <c r="BH60" s="8">
        <f t="shared" si="13"/>
        <v>4</v>
      </c>
      <c r="BI60" s="8">
        <f t="shared" si="14"/>
        <v>0</v>
      </c>
      <c r="BJ60" s="14">
        <f t="shared" si="15"/>
        <v>0</v>
      </c>
      <c r="BK60" s="8">
        <f t="shared" si="16"/>
        <v>0</v>
      </c>
      <c r="BL60" s="15">
        <f t="shared" si="17"/>
        <v>24</v>
      </c>
      <c r="BM60" s="18">
        <f t="shared" si="18"/>
        <v>4</v>
      </c>
      <c r="BN60" s="16">
        <f t="shared" si="19"/>
        <v>28</v>
      </c>
      <c r="BO60" s="16">
        <f t="shared" si="20"/>
        <v>1</v>
      </c>
      <c r="BP60" s="16">
        <f t="shared" si="1"/>
        <v>0</v>
      </c>
      <c r="BQ60" s="16">
        <f t="shared" si="21"/>
        <v>0</v>
      </c>
      <c r="BR60" s="17"/>
      <c r="BS60" s="17"/>
      <c r="BT60" s="18">
        <f t="shared" si="22"/>
        <v>-28</v>
      </c>
      <c r="BU60" s="4"/>
      <c r="BV60" s="4">
        <f t="shared" si="23"/>
        <v>8</v>
      </c>
      <c r="BW60" s="4">
        <f t="shared" si="24"/>
        <v>0</v>
      </c>
      <c r="BX60" s="4"/>
      <c r="BY60" s="4">
        <f t="shared" si="25"/>
        <v>0</v>
      </c>
      <c r="CB60" s="70">
        <f t="shared" si="26"/>
        <v>0</v>
      </c>
      <c r="CC60">
        <f>VLOOKUP(B60,[1]HK!$B$11:$Q$95,16,0)</f>
        <v>4</v>
      </c>
      <c r="CD60" s="35">
        <f t="shared" si="27"/>
        <v>0</v>
      </c>
    </row>
    <row r="61" spans="1:82" ht="15.6" x14ac:dyDescent="0.3">
      <c r="A61" s="8">
        <v>52</v>
      </c>
      <c r="B61" s="76" t="s">
        <v>211</v>
      </c>
      <c r="C61" s="79" t="s">
        <v>212</v>
      </c>
      <c r="D61" s="73"/>
      <c r="E61" s="20" t="s">
        <v>111</v>
      </c>
      <c r="F61" s="72"/>
      <c r="G61" s="13"/>
      <c r="H61" s="20" t="s">
        <v>24</v>
      </c>
      <c r="I61" s="20" t="s">
        <v>25</v>
      </c>
      <c r="J61" s="20" t="s">
        <v>28</v>
      </c>
      <c r="K61" s="20" t="s">
        <v>28</v>
      </c>
      <c r="L61" s="20" t="s">
        <v>28</v>
      </c>
      <c r="M61" s="20" t="s">
        <v>28</v>
      </c>
      <c r="N61" s="20" t="s">
        <v>28</v>
      </c>
      <c r="O61" s="20" t="s">
        <v>24</v>
      </c>
      <c r="P61" s="20" t="s">
        <v>25</v>
      </c>
      <c r="Q61" s="20" t="s">
        <v>28</v>
      </c>
      <c r="R61" s="43" t="s">
        <v>26</v>
      </c>
      <c r="S61" s="106" t="s">
        <v>25</v>
      </c>
      <c r="T61" s="104" t="s">
        <v>25</v>
      </c>
      <c r="U61" s="104" t="s">
        <v>27</v>
      </c>
      <c r="V61" s="104" t="s">
        <v>24</v>
      </c>
      <c r="W61" s="104" t="s">
        <v>25</v>
      </c>
      <c r="X61" s="104" t="s">
        <v>25</v>
      </c>
      <c r="Y61" s="104" t="s">
        <v>25</v>
      </c>
      <c r="Z61" s="104" t="s">
        <v>26</v>
      </c>
      <c r="AA61" s="104" t="s">
        <v>25</v>
      </c>
      <c r="AB61" s="104" t="s">
        <v>25</v>
      </c>
      <c r="AC61" s="104" t="s">
        <v>24</v>
      </c>
      <c r="AD61" s="104" t="s">
        <v>25</v>
      </c>
      <c r="AE61" s="104" t="s">
        <v>25</v>
      </c>
      <c r="AF61" s="104" t="s">
        <v>25</v>
      </c>
      <c r="AG61" s="104" t="s">
        <v>25</v>
      </c>
      <c r="AH61" s="95" t="s">
        <v>25</v>
      </c>
      <c r="AI61" s="95" t="s">
        <v>27</v>
      </c>
      <c r="AJ61" s="95" t="s">
        <v>24</v>
      </c>
      <c r="AK61" s="95" t="s">
        <v>28</v>
      </c>
      <c r="AL61" s="20" t="s">
        <v>28</v>
      </c>
      <c r="AM61" s="20" t="s">
        <v>28</v>
      </c>
      <c r="AN61" s="20" t="s">
        <v>28</v>
      </c>
      <c r="AO61" s="20" t="s">
        <v>28</v>
      </c>
      <c r="AP61" s="20" t="s">
        <v>27</v>
      </c>
      <c r="AQ61" s="20" t="s">
        <v>24</v>
      </c>
      <c r="AR61" s="20" t="s">
        <v>25</v>
      </c>
      <c r="AS61" s="20" t="s">
        <v>25</v>
      </c>
      <c r="AT61" s="20"/>
      <c r="AU61" s="20"/>
      <c r="AV61" s="20"/>
      <c r="AW61" s="96">
        <f t="shared" si="2"/>
        <v>14</v>
      </c>
      <c r="AX61" s="8">
        <f t="shared" si="3"/>
        <v>3</v>
      </c>
      <c r="AY61" s="8">
        <f t="shared" si="4"/>
        <v>5</v>
      </c>
      <c r="AZ61" s="8">
        <f t="shared" si="5"/>
        <v>0</v>
      </c>
      <c r="BA61" s="8">
        <f t="shared" si="6"/>
        <v>0</v>
      </c>
      <c r="BB61" s="8">
        <f t="shared" si="7"/>
        <v>0</v>
      </c>
      <c r="BC61" s="8">
        <f t="shared" si="8"/>
        <v>0</v>
      </c>
      <c r="BD61" s="8">
        <f t="shared" si="9"/>
        <v>0</v>
      </c>
      <c r="BE61" s="8">
        <f t="shared" si="10"/>
        <v>0</v>
      </c>
      <c r="BF61" s="14">
        <f t="shared" si="11"/>
        <v>0</v>
      </c>
      <c r="BG61" s="14">
        <f t="shared" si="12"/>
        <v>0</v>
      </c>
      <c r="BH61" s="8">
        <f t="shared" si="13"/>
        <v>4</v>
      </c>
      <c r="BI61" s="8">
        <f t="shared" si="14"/>
        <v>2</v>
      </c>
      <c r="BJ61" s="14">
        <f t="shared" si="15"/>
        <v>0</v>
      </c>
      <c r="BK61" s="8">
        <f t="shared" si="16"/>
        <v>0</v>
      </c>
      <c r="BL61" s="15">
        <f t="shared" si="17"/>
        <v>22</v>
      </c>
      <c r="BM61" s="18">
        <f t="shared" si="18"/>
        <v>4</v>
      </c>
      <c r="BN61" s="16">
        <f t="shared" si="19"/>
        <v>26</v>
      </c>
      <c r="BO61" s="16">
        <f t="shared" si="20"/>
        <v>0</v>
      </c>
      <c r="BP61" s="16">
        <f t="shared" si="1"/>
        <v>0</v>
      </c>
      <c r="BQ61" s="16">
        <f t="shared" si="21"/>
        <v>0</v>
      </c>
      <c r="BR61" s="17"/>
      <c r="BS61" s="17"/>
      <c r="BT61" s="18">
        <f t="shared" si="22"/>
        <v>-26</v>
      </c>
      <c r="BU61" s="4"/>
      <c r="BV61" s="4">
        <f t="shared" si="23"/>
        <v>0</v>
      </c>
      <c r="BW61" s="4">
        <f t="shared" si="24"/>
        <v>0</v>
      </c>
      <c r="BX61" s="4"/>
      <c r="BY61" s="4">
        <f t="shared" si="25"/>
        <v>0</v>
      </c>
      <c r="CB61" s="70">
        <f t="shared" si="26"/>
        <v>-0.33333333333333348</v>
      </c>
      <c r="CC61">
        <f>VLOOKUP(B61,[1]HK!$B$11:$Q$95,16,0)</f>
        <v>4</v>
      </c>
      <c r="CD61" s="35">
        <f t="shared" si="27"/>
        <v>0</v>
      </c>
    </row>
    <row r="62" spans="1:82" ht="15.6" x14ac:dyDescent="0.3">
      <c r="A62" s="8">
        <v>53</v>
      </c>
      <c r="B62" s="76" t="s">
        <v>213</v>
      </c>
      <c r="C62" s="78" t="s">
        <v>106</v>
      </c>
      <c r="D62" s="73"/>
      <c r="E62" s="20" t="s">
        <v>111</v>
      </c>
      <c r="F62" s="72"/>
      <c r="G62" s="13"/>
      <c r="H62" s="20" t="s">
        <v>26</v>
      </c>
      <c r="I62" s="20" t="s">
        <v>311</v>
      </c>
      <c r="J62" s="20" t="s">
        <v>24</v>
      </c>
      <c r="K62" s="20" t="s">
        <v>311</v>
      </c>
      <c r="L62" s="20" t="s">
        <v>311</v>
      </c>
      <c r="M62" s="20" t="s">
        <v>311</v>
      </c>
      <c r="N62" s="20" t="s">
        <v>311</v>
      </c>
      <c r="O62" s="20" t="s">
        <v>311</v>
      </c>
      <c r="P62" s="20" t="s">
        <v>24</v>
      </c>
      <c r="Q62" s="20" t="s">
        <v>26</v>
      </c>
      <c r="R62" s="20" t="s">
        <v>28</v>
      </c>
      <c r="S62" s="106" t="s">
        <v>28</v>
      </c>
      <c r="T62" s="104" t="s">
        <v>28</v>
      </c>
      <c r="U62" s="104" t="s">
        <v>28</v>
      </c>
      <c r="V62" s="104" t="s">
        <v>28</v>
      </c>
      <c r="W62" s="104" t="s">
        <v>28</v>
      </c>
      <c r="X62" s="104" t="s">
        <v>24</v>
      </c>
      <c r="Y62" s="104" t="s">
        <v>27</v>
      </c>
      <c r="Z62" s="104" t="s">
        <v>27</v>
      </c>
      <c r="AA62" s="104" t="s">
        <v>25</v>
      </c>
      <c r="AB62" s="104" t="s">
        <v>25</v>
      </c>
      <c r="AC62" s="104" t="s">
        <v>27</v>
      </c>
      <c r="AD62" s="104" t="s">
        <v>25</v>
      </c>
      <c r="AE62" s="104" t="s">
        <v>24</v>
      </c>
      <c r="AF62" s="104" t="s">
        <v>25</v>
      </c>
      <c r="AG62" s="104" t="s">
        <v>25</v>
      </c>
      <c r="AH62" s="95" t="s">
        <v>25</v>
      </c>
      <c r="AI62" s="95" t="s">
        <v>25</v>
      </c>
      <c r="AJ62" s="95" t="s">
        <v>25</v>
      </c>
      <c r="AK62" s="95" t="s">
        <v>25</v>
      </c>
      <c r="AL62" s="20" t="s">
        <v>24</v>
      </c>
      <c r="AM62" s="20" t="s">
        <v>27</v>
      </c>
      <c r="AN62" s="20" t="s">
        <v>27</v>
      </c>
      <c r="AO62" s="20" t="s">
        <v>27</v>
      </c>
      <c r="AP62" s="20" t="s">
        <v>27</v>
      </c>
      <c r="AQ62" s="20" t="s">
        <v>25</v>
      </c>
      <c r="AR62" s="20" t="s">
        <v>26</v>
      </c>
      <c r="AS62" s="20" t="s">
        <v>26</v>
      </c>
      <c r="AT62" s="20"/>
      <c r="AU62" s="20"/>
      <c r="AV62" s="20"/>
      <c r="AW62" s="96">
        <f t="shared" si="2"/>
        <v>10</v>
      </c>
      <c r="AX62" s="8">
        <f t="shared" si="3"/>
        <v>7</v>
      </c>
      <c r="AY62" s="8">
        <f t="shared" si="4"/>
        <v>6</v>
      </c>
      <c r="AZ62" s="8">
        <f t="shared" si="5"/>
        <v>0</v>
      </c>
      <c r="BA62" s="8">
        <f t="shared" si="6"/>
        <v>0</v>
      </c>
      <c r="BB62" s="8">
        <f t="shared" si="7"/>
        <v>0</v>
      </c>
      <c r="BC62" s="8">
        <f t="shared" si="8"/>
        <v>0</v>
      </c>
      <c r="BD62" s="8">
        <f t="shared" si="9"/>
        <v>0</v>
      </c>
      <c r="BE62" s="8">
        <f t="shared" si="10"/>
        <v>0</v>
      </c>
      <c r="BF62" s="14">
        <f t="shared" si="11"/>
        <v>0</v>
      </c>
      <c r="BG62" s="14">
        <f t="shared" si="12"/>
        <v>0</v>
      </c>
      <c r="BH62" s="8">
        <f t="shared" si="13"/>
        <v>3</v>
      </c>
      <c r="BI62" s="8">
        <f t="shared" si="14"/>
        <v>0</v>
      </c>
      <c r="BJ62" s="14">
        <f t="shared" si="15"/>
        <v>0</v>
      </c>
      <c r="BK62" s="8">
        <f t="shared" si="16"/>
        <v>0</v>
      </c>
      <c r="BL62" s="15">
        <f t="shared" si="17"/>
        <v>23</v>
      </c>
      <c r="BM62" s="18">
        <f t="shared" si="18"/>
        <v>3</v>
      </c>
      <c r="BN62" s="16">
        <f t="shared" si="19"/>
        <v>26</v>
      </c>
      <c r="BO62" s="16">
        <f t="shared" si="20"/>
        <v>0</v>
      </c>
      <c r="BP62" s="16">
        <f t="shared" si="1"/>
        <v>0</v>
      </c>
      <c r="BQ62" s="16">
        <f t="shared" si="21"/>
        <v>0</v>
      </c>
      <c r="BR62" s="21"/>
      <c r="BS62" s="17"/>
      <c r="BT62" s="18">
        <f t="shared" si="22"/>
        <v>-26</v>
      </c>
      <c r="BU62" s="4"/>
      <c r="BV62" s="4">
        <f t="shared" si="23"/>
        <v>0</v>
      </c>
      <c r="BW62" s="4">
        <f t="shared" si="24"/>
        <v>0</v>
      </c>
      <c r="BX62" s="4"/>
      <c r="BY62" s="4">
        <f t="shared" si="25"/>
        <v>0</v>
      </c>
      <c r="CB62" s="70">
        <f t="shared" si="26"/>
        <v>0.83333333333333348</v>
      </c>
      <c r="CC62">
        <f>VLOOKUP(B62,[1]HK!$B$11:$Q$95,16,0)</f>
        <v>3</v>
      </c>
      <c r="CD62" s="35">
        <f t="shared" si="27"/>
        <v>0</v>
      </c>
    </row>
    <row r="63" spans="1:82" ht="15.6" x14ac:dyDescent="0.3">
      <c r="A63" s="8">
        <v>54</v>
      </c>
      <c r="B63" s="76" t="s">
        <v>214</v>
      </c>
      <c r="C63" s="78" t="s">
        <v>215</v>
      </c>
      <c r="D63" s="73"/>
      <c r="E63" s="20" t="s">
        <v>111</v>
      </c>
      <c r="F63" s="72"/>
      <c r="G63" s="13"/>
      <c r="H63" s="20" t="s">
        <v>25</v>
      </c>
      <c r="I63" s="20" t="s">
        <v>25</v>
      </c>
      <c r="J63" s="20" t="s">
        <v>28</v>
      </c>
      <c r="K63" s="20" t="s">
        <v>24</v>
      </c>
      <c r="L63" s="20" t="s">
        <v>25</v>
      </c>
      <c r="M63" s="20" t="s">
        <v>25</v>
      </c>
      <c r="N63" s="20" t="s">
        <v>25</v>
      </c>
      <c r="O63" s="20" t="s">
        <v>25</v>
      </c>
      <c r="P63" s="20" t="s">
        <v>25</v>
      </c>
      <c r="Q63" s="20" t="s">
        <v>26</v>
      </c>
      <c r="R63" s="104" t="s">
        <v>24</v>
      </c>
      <c r="S63" s="106" t="s">
        <v>25</v>
      </c>
      <c r="T63" s="104" t="s">
        <v>25</v>
      </c>
      <c r="U63" s="104" t="s">
        <v>25</v>
      </c>
      <c r="V63" s="104" t="s">
        <v>25</v>
      </c>
      <c r="W63" s="104" t="s">
        <v>25</v>
      </c>
      <c r="X63" s="104" t="s">
        <v>25</v>
      </c>
      <c r="Y63" s="104" t="s">
        <v>24</v>
      </c>
      <c r="Z63" s="104" t="s">
        <v>25</v>
      </c>
      <c r="AA63" s="104" t="s">
        <v>25</v>
      </c>
      <c r="AB63" s="104" t="s">
        <v>25</v>
      </c>
      <c r="AC63" s="104" t="s">
        <v>25</v>
      </c>
      <c r="AD63" s="104" t="s">
        <v>29</v>
      </c>
      <c r="AE63" s="104" t="s">
        <v>25</v>
      </c>
      <c r="AF63" s="104" t="s">
        <v>24</v>
      </c>
      <c r="AG63" s="104" t="s">
        <v>25</v>
      </c>
      <c r="AH63" s="95" t="s">
        <v>27</v>
      </c>
      <c r="AI63" s="95" t="s">
        <v>25</v>
      </c>
      <c r="AJ63" s="95" t="s">
        <v>25</v>
      </c>
      <c r="AK63" s="95" t="s">
        <v>27</v>
      </c>
      <c r="AL63" s="20" t="s">
        <v>25</v>
      </c>
      <c r="AM63" s="20" t="s">
        <v>24</v>
      </c>
      <c r="AN63" s="20" t="s">
        <v>28</v>
      </c>
      <c r="AO63" s="20" t="s">
        <v>28</v>
      </c>
      <c r="AP63" s="20" t="s">
        <v>28</v>
      </c>
      <c r="AQ63" s="20" t="s">
        <v>28</v>
      </c>
      <c r="AR63" s="20" t="s">
        <v>28</v>
      </c>
      <c r="AS63" s="20" t="s">
        <v>28</v>
      </c>
      <c r="AT63" s="20"/>
      <c r="AU63" s="20"/>
      <c r="AV63" s="20"/>
      <c r="AW63" s="96">
        <f t="shared" si="2"/>
        <v>15</v>
      </c>
      <c r="AX63" s="8">
        <f t="shared" si="3"/>
        <v>2</v>
      </c>
      <c r="AY63" s="8">
        <f t="shared" si="4"/>
        <v>6</v>
      </c>
      <c r="AZ63" s="8">
        <f t="shared" si="5"/>
        <v>0</v>
      </c>
      <c r="BA63" s="8">
        <f t="shared" si="6"/>
        <v>0</v>
      </c>
      <c r="BB63" s="8">
        <f t="shared" si="7"/>
        <v>1</v>
      </c>
      <c r="BC63" s="8">
        <f t="shared" si="8"/>
        <v>0</v>
      </c>
      <c r="BD63" s="8">
        <f t="shared" si="9"/>
        <v>0</v>
      </c>
      <c r="BE63" s="8">
        <f t="shared" si="10"/>
        <v>0</v>
      </c>
      <c r="BF63" s="14">
        <f t="shared" si="11"/>
        <v>0</v>
      </c>
      <c r="BG63" s="14">
        <f t="shared" si="12"/>
        <v>0</v>
      </c>
      <c r="BH63" s="8">
        <f t="shared" si="13"/>
        <v>4</v>
      </c>
      <c r="BI63" s="8">
        <f t="shared" si="14"/>
        <v>0</v>
      </c>
      <c r="BJ63" s="14">
        <f t="shared" si="15"/>
        <v>0</v>
      </c>
      <c r="BK63" s="8">
        <f t="shared" si="16"/>
        <v>0</v>
      </c>
      <c r="BL63" s="15">
        <f t="shared" si="17"/>
        <v>24</v>
      </c>
      <c r="BM63" s="18">
        <f t="shared" si="18"/>
        <v>4</v>
      </c>
      <c r="BN63" s="16">
        <f t="shared" si="19"/>
        <v>28</v>
      </c>
      <c r="BO63" s="16">
        <f t="shared" si="20"/>
        <v>1</v>
      </c>
      <c r="BP63" s="16">
        <f t="shared" si="1"/>
        <v>0</v>
      </c>
      <c r="BQ63" s="16">
        <f t="shared" si="21"/>
        <v>0</v>
      </c>
      <c r="BR63" s="17"/>
      <c r="BS63" s="17"/>
      <c r="BT63" s="18">
        <f t="shared" si="22"/>
        <v>-28</v>
      </c>
      <c r="BU63" s="4"/>
      <c r="BV63" s="4">
        <f t="shared" si="23"/>
        <v>8</v>
      </c>
      <c r="BW63" s="4">
        <f t="shared" si="24"/>
        <v>0</v>
      </c>
      <c r="BX63" s="4"/>
      <c r="BY63" s="4">
        <f t="shared" si="25"/>
        <v>0</v>
      </c>
      <c r="CB63" s="70">
        <f t="shared" si="26"/>
        <v>0</v>
      </c>
      <c r="CC63">
        <f>VLOOKUP(B63,[1]HK!$B$11:$Q$95,16,0)</f>
        <v>4</v>
      </c>
      <c r="CD63" s="35">
        <f t="shared" si="27"/>
        <v>0</v>
      </c>
    </row>
    <row r="64" spans="1:82" ht="15.6" x14ac:dyDescent="0.3">
      <c r="A64" s="8">
        <v>55</v>
      </c>
      <c r="B64" s="76" t="s">
        <v>216</v>
      </c>
      <c r="C64" s="79" t="s">
        <v>217</v>
      </c>
      <c r="D64" s="73"/>
      <c r="E64" s="20" t="s">
        <v>111</v>
      </c>
      <c r="F64" s="72"/>
      <c r="G64" s="8"/>
      <c r="H64" s="20" t="s">
        <v>25</v>
      </c>
      <c r="I64" s="20" t="s">
        <v>25</v>
      </c>
      <c r="J64" s="20" t="s">
        <v>28</v>
      </c>
      <c r="K64" s="20" t="s">
        <v>28</v>
      </c>
      <c r="L64" s="20" t="s">
        <v>24</v>
      </c>
      <c r="M64" s="20" t="s">
        <v>28</v>
      </c>
      <c r="N64" s="20" t="s">
        <v>28</v>
      </c>
      <c r="O64" s="20" t="s">
        <v>28</v>
      </c>
      <c r="P64" s="20" t="s">
        <v>27</v>
      </c>
      <c r="Q64" s="20" t="s">
        <v>26</v>
      </c>
      <c r="R64" s="43" t="s">
        <v>26</v>
      </c>
      <c r="S64" s="106" t="s">
        <v>26</v>
      </c>
      <c r="T64" s="104" t="s">
        <v>26</v>
      </c>
      <c r="U64" s="104" t="s">
        <v>26</v>
      </c>
      <c r="V64" s="104" t="s">
        <v>25</v>
      </c>
      <c r="W64" s="104" t="s">
        <v>25</v>
      </c>
      <c r="X64" s="104" t="s">
        <v>25</v>
      </c>
      <c r="Y64" s="104" t="s">
        <v>25</v>
      </c>
      <c r="Z64" s="104" t="s">
        <v>24</v>
      </c>
      <c r="AA64" s="104" t="s">
        <v>25</v>
      </c>
      <c r="AB64" s="104" t="s">
        <v>25</v>
      </c>
      <c r="AC64" s="104" t="s">
        <v>25</v>
      </c>
      <c r="AD64" s="104" t="s">
        <v>25</v>
      </c>
      <c r="AE64" s="104" t="s">
        <v>25</v>
      </c>
      <c r="AF64" s="104" t="s">
        <v>25</v>
      </c>
      <c r="AG64" s="104" t="s">
        <v>24</v>
      </c>
      <c r="AH64" s="95" t="s">
        <v>25</v>
      </c>
      <c r="AI64" s="95" t="s">
        <v>25</v>
      </c>
      <c r="AJ64" s="95" t="s">
        <v>27</v>
      </c>
      <c r="AK64" s="95" t="s">
        <v>25</v>
      </c>
      <c r="AL64" s="20" t="s">
        <v>25</v>
      </c>
      <c r="AM64" s="20" t="s">
        <v>25</v>
      </c>
      <c r="AN64" s="20" t="s">
        <v>24</v>
      </c>
      <c r="AO64" s="20" t="s">
        <v>27</v>
      </c>
      <c r="AP64" s="20" t="s">
        <v>25</v>
      </c>
      <c r="AQ64" s="20" t="s">
        <v>25</v>
      </c>
      <c r="AR64" s="20" t="s">
        <v>25</v>
      </c>
      <c r="AS64" s="20" t="s">
        <v>25</v>
      </c>
      <c r="AT64" s="20"/>
      <c r="AU64" s="20"/>
      <c r="AV64" s="20"/>
      <c r="AW64" s="96">
        <f t="shared" si="2"/>
        <v>19</v>
      </c>
      <c r="AX64" s="8">
        <f t="shared" si="3"/>
        <v>2</v>
      </c>
      <c r="AY64" s="8">
        <f t="shared" si="4"/>
        <v>0</v>
      </c>
      <c r="AZ64" s="8">
        <f t="shared" si="5"/>
        <v>0</v>
      </c>
      <c r="BA64" s="8">
        <f t="shared" si="6"/>
        <v>0</v>
      </c>
      <c r="BB64" s="8">
        <f t="shared" si="7"/>
        <v>0</v>
      </c>
      <c r="BC64" s="8">
        <f t="shared" si="8"/>
        <v>0</v>
      </c>
      <c r="BD64" s="8">
        <f t="shared" si="9"/>
        <v>0</v>
      </c>
      <c r="BE64" s="8">
        <f t="shared" si="10"/>
        <v>0</v>
      </c>
      <c r="BF64" s="14">
        <f t="shared" si="11"/>
        <v>0</v>
      </c>
      <c r="BG64" s="14">
        <f t="shared" si="12"/>
        <v>0</v>
      </c>
      <c r="BH64" s="8">
        <f t="shared" si="13"/>
        <v>3</v>
      </c>
      <c r="BI64" s="8">
        <f t="shared" si="14"/>
        <v>4</v>
      </c>
      <c r="BJ64" s="14">
        <f t="shared" si="15"/>
        <v>0</v>
      </c>
      <c r="BK64" s="8">
        <f t="shared" si="16"/>
        <v>0</v>
      </c>
      <c r="BL64" s="15">
        <f t="shared" si="17"/>
        <v>21</v>
      </c>
      <c r="BM64" s="18">
        <f t="shared" si="18"/>
        <v>3</v>
      </c>
      <c r="BN64" s="16">
        <f t="shared" si="19"/>
        <v>24</v>
      </c>
      <c r="BO64" s="16">
        <f t="shared" si="20"/>
        <v>0</v>
      </c>
      <c r="BP64" s="16">
        <f t="shared" si="1"/>
        <v>0</v>
      </c>
      <c r="BQ64" s="16">
        <f t="shared" si="21"/>
        <v>0</v>
      </c>
      <c r="BR64" s="17"/>
      <c r="BS64" s="17"/>
      <c r="BT64" s="18">
        <f t="shared" si="22"/>
        <v>-24</v>
      </c>
      <c r="BU64" s="4"/>
      <c r="BV64" s="4">
        <f t="shared" si="23"/>
        <v>0</v>
      </c>
      <c r="BW64" s="4">
        <f t="shared" si="24"/>
        <v>0</v>
      </c>
      <c r="BX64" s="4"/>
      <c r="BY64" s="4">
        <f t="shared" si="25"/>
        <v>0</v>
      </c>
      <c r="CB64" s="70">
        <f t="shared" si="26"/>
        <v>0.5</v>
      </c>
      <c r="CC64">
        <f>VLOOKUP(B64,[1]HK!$B$11:$Q$95,16,0)</f>
        <v>3</v>
      </c>
      <c r="CD64" s="35">
        <f t="shared" si="27"/>
        <v>0</v>
      </c>
    </row>
    <row r="65" spans="1:82" ht="15.6" x14ac:dyDescent="0.3">
      <c r="A65" s="8">
        <v>56</v>
      </c>
      <c r="B65" s="76" t="s">
        <v>218</v>
      </c>
      <c r="C65" s="77" t="s">
        <v>219</v>
      </c>
      <c r="D65" s="73"/>
      <c r="E65" s="20" t="s">
        <v>111</v>
      </c>
      <c r="F65" s="72"/>
      <c r="G65" s="13"/>
      <c r="H65" s="20" t="s">
        <v>27</v>
      </c>
      <c r="I65" s="20" t="s">
        <v>25</v>
      </c>
      <c r="J65" s="20" t="s">
        <v>27</v>
      </c>
      <c r="K65" s="20" t="s">
        <v>27</v>
      </c>
      <c r="L65" s="20" t="s">
        <v>25</v>
      </c>
      <c r="M65" s="20" t="s">
        <v>24</v>
      </c>
      <c r="N65" s="20" t="s">
        <v>28</v>
      </c>
      <c r="O65" s="20" t="s">
        <v>28</v>
      </c>
      <c r="P65" s="20" t="s">
        <v>28</v>
      </c>
      <c r="Q65" s="20" t="s">
        <v>28</v>
      </c>
      <c r="R65" s="20" t="s">
        <v>27</v>
      </c>
      <c r="S65" s="106" t="s">
        <v>27</v>
      </c>
      <c r="T65" s="104" t="s">
        <v>24</v>
      </c>
      <c r="U65" s="104" t="s">
        <v>27</v>
      </c>
      <c r="V65" s="104" t="s">
        <v>26</v>
      </c>
      <c r="W65" s="104" t="s">
        <v>27</v>
      </c>
      <c r="X65" s="104" t="s">
        <v>27</v>
      </c>
      <c r="Y65" s="104" t="s">
        <v>27</v>
      </c>
      <c r="Z65" s="104" t="s">
        <v>25</v>
      </c>
      <c r="AA65" s="104" t="s">
        <v>24</v>
      </c>
      <c r="AB65" s="104" t="s">
        <v>27</v>
      </c>
      <c r="AC65" s="104" t="s">
        <v>27</v>
      </c>
      <c r="AD65" s="104" t="s">
        <v>29</v>
      </c>
      <c r="AE65" s="104" t="s">
        <v>25</v>
      </c>
      <c r="AF65" s="104" t="s">
        <v>25</v>
      </c>
      <c r="AG65" s="104" t="s">
        <v>25</v>
      </c>
      <c r="AH65" s="95" t="s">
        <v>24</v>
      </c>
      <c r="AI65" s="95" t="s">
        <v>25</v>
      </c>
      <c r="AJ65" s="95" t="s">
        <v>25</v>
      </c>
      <c r="AK65" s="95" t="s">
        <v>25</v>
      </c>
      <c r="AL65" s="20" t="s">
        <v>25</v>
      </c>
      <c r="AM65" s="20" t="s">
        <v>25</v>
      </c>
      <c r="AN65" s="20" t="s">
        <v>25</v>
      </c>
      <c r="AO65" s="20" t="s">
        <v>24</v>
      </c>
      <c r="AP65" s="20" t="s">
        <v>25</v>
      </c>
      <c r="AQ65" s="20" t="s">
        <v>25</v>
      </c>
      <c r="AR65" s="20" t="s">
        <v>25</v>
      </c>
      <c r="AS65" s="20" t="s">
        <v>25</v>
      </c>
      <c r="AT65" s="20"/>
      <c r="AU65" s="20"/>
      <c r="AV65" s="20"/>
      <c r="AW65" s="96">
        <f t="shared" si="2"/>
        <v>14</v>
      </c>
      <c r="AX65" s="8">
        <f t="shared" si="3"/>
        <v>8</v>
      </c>
      <c r="AY65" s="8">
        <f t="shared" si="4"/>
        <v>0</v>
      </c>
      <c r="AZ65" s="8">
        <f t="shared" si="5"/>
        <v>0</v>
      </c>
      <c r="BA65" s="8">
        <f t="shared" si="6"/>
        <v>0</v>
      </c>
      <c r="BB65" s="8">
        <f t="shared" si="7"/>
        <v>1</v>
      </c>
      <c r="BC65" s="8">
        <f t="shared" si="8"/>
        <v>0</v>
      </c>
      <c r="BD65" s="8">
        <f t="shared" si="9"/>
        <v>0</v>
      </c>
      <c r="BE65" s="8">
        <f t="shared" si="10"/>
        <v>0</v>
      </c>
      <c r="BF65" s="14">
        <f t="shared" si="11"/>
        <v>0</v>
      </c>
      <c r="BG65" s="14">
        <f t="shared" si="12"/>
        <v>0</v>
      </c>
      <c r="BH65" s="8">
        <f t="shared" si="13"/>
        <v>4</v>
      </c>
      <c r="BI65" s="8">
        <f t="shared" si="14"/>
        <v>1</v>
      </c>
      <c r="BJ65" s="14">
        <f t="shared" si="15"/>
        <v>0</v>
      </c>
      <c r="BK65" s="8">
        <f t="shared" si="16"/>
        <v>0</v>
      </c>
      <c r="BL65" s="15">
        <f t="shared" si="17"/>
        <v>23</v>
      </c>
      <c r="BM65" s="18">
        <f t="shared" si="18"/>
        <v>4</v>
      </c>
      <c r="BN65" s="16">
        <f t="shared" si="19"/>
        <v>27</v>
      </c>
      <c r="BO65" s="16">
        <f t="shared" si="20"/>
        <v>1</v>
      </c>
      <c r="BP65" s="16">
        <f t="shared" si="1"/>
        <v>0</v>
      </c>
      <c r="BQ65" s="16">
        <f t="shared" si="21"/>
        <v>0</v>
      </c>
      <c r="BR65" s="17"/>
      <c r="BS65" s="17"/>
      <c r="BT65" s="18">
        <f t="shared" si="22"/>
        <v>-27</v>
      </c>
      <c r="BU65" s="4"/>
      <c r="BV65" s="4">
        <f t="shared" si="23"/>
        <v>8</v>
      </c>
      <c r="BW65" s="4">
        <f t="shared" si="24"/>
        <v>0</v>
      </c>
      <c r="BX65" s="4"/>
      <c r="BY65" s="4">
        <f t="shared" si="25"/>
        <v>0</v>
      </c>
      <c r="CB65" s="70">
        <f t="shared" si="26"/>
        <v>-0.16666666666666652</v>
      </c>
      <c r="CC65">
        <f>VLOOKUP(B65,[1]HK!$B$11:$Q$95,16,0)</f>
        <v>4</v>
      </c>
      <c r="CD65" s="35">
        <f t="shared" si="27"/>
        <v>0</v>
      </c>
    </row>
    <row r="66" spans="1:82" ht="15.6" x14ac:dyDescent="0.3">
      <c r="A66" s="8">
        <v>57</v>
      </c>
      <c r="B66" s="76" t="s">
        <v>220</v>
      </c>
      <c r="C66" s="79" t="s">
        <v>221</v>
      </c>
      <c r="D66" s="73"/>
      <c r="E66" s="20" t="s">
        <v>111</v>
      </c>
      <c r="F66" s="72"/>
      <c r="G66" s="13"/>
      <c r="H66" s="20" t="s">
        <v>24</v>
      </c>
      <c r="I66" s="20" t="s">
        <v>25</v>
      </c>
      <c r="J66" s="20" t="s">
        <v>27</v>
      </c>
      <c r="K66" s="20" t="s">
        <v>27</v>
      </c>
      <c r="L66" s="20" t="s">
        <v>27</v>
      </c>
      <c r="M66" s="20" t="s">
        <v>28</v>
      </c>
      <c r="N66" s="20" t="s">
        <v>26</v>
      </c>
      <c r="O66" s="20" t="s">
        <v>24</v>
      </c>
      <c r="P66" s="20" t="s">
        <v>25</v>
      </c>
      <c r="Q66" s="20" t="s">
        <v>25</v>
      </c>
      <c r="R66" s="20" t="s">
        <v>25</v>
      </c>
      <c r="S66" s="106" t="s">
        <v>25</v>
      </c>
      <c r="T66" s="104" t="s">
        <v>26</v>
      </c>
      <c r="U66" s="104" t="s">
        <v>25</v>
      </c>
      <c r="V66" s="104" t="s">
        <v>24</v>
      </c>
      <c r="W66" s="104" t="s">
        <v>25</v>
      </c>
      <c r="X66" s="104" t="s">
        <v>25</v>
      </c>
      <c r="Y66" s="104" t="s">
        <v>25</v>
      </c>
      <c r="Z66" s="104" t="s">
        <v>25</v>
      </c>
      <c r="AA66" s="104" t="s">
        <v>25</v>
      </c>
      <c r="AB66" s="104" t="s">
        <v>25</v>
      </c>
      <c r="AC66" s="104" t="s">
        <v>24</v>
      </c>
      <c r="AD66" s="104" t="s">
        <v>26</v>
      </c>
      <c r="AE66" s="104" t="s">
        <v>26</v>
      </c>
      <c r="AF66" s="104" t="s">
        <v>26</v>
      </c>
      <c r="AG66" s="104" t="s">
        <v>26</v>
      </c>
      <c r="AH66" s="95" t="s">
        <v>28</v>
      </c>
      <c r="AI66" s="95" t="s">
        <v>28</v>
      </c>
      <c r="AJ66" s="95" t="s">
        <v>26</v>
      </c>
      <c r="AK66" s="95" t="s">
        <v>25</v>
      </c>
      <c r="AL66" s="20" t="s">
        <v>25</v>
      </c>
      <c r="AM66" s="20" t="s">
        <v>25</v>
      </c>
      <c r="AN66" s="20" t="s">
        <v>25</v>
      </c>
      <c r="AO66" s="20" t="s">
        <v>25</v>
      </c>
      <c r="AP66" s="20" t="s">
        <v>25</v>
      </c>
      <c r="AQ66" s="20" t="s">
        <v>24</v>
      </c>
      <c r="AR66" s="20" t="s">
        <v>26</v>
      </c>
      <c r="AS66" s="20" t="s">
        <v>26</v>
      </c>
      <c r="AT66" s="20"/>
      <c r="AU66" s="20"/>
      <c r="AV66" s="20"/>
      <c r="AW66" s="96">
        <f t="shared" si="2"/>
        <v>15</v>
      </c>
      <c r="AX66" s="8">
        <f t="shared" si="3"/>
        <v>0</v>
      </c>
      <c r="AY66" s="8">
        <f t="shared" si="4"/>
        <v>2</v>
      </c>
      <c r="AZ66" s="8">
        <f t="shared" si="5"/>
        <v>0</v>
      </c>
      <c r="BA66" s="8">
        <f t="shared" si="6"/>
        <v>0</v>
      </c>
      <c r="BB66" s="8">
        <f t="shared" si="7"/>
        <v>0</v>
      </c>
      <c r="BC66" s="8">
        <f t="shared" si="8"/>
        <v>0</v>
      </c>
      <c r="BD66" s="8">
        <f t="shared" si="9"/>
        <v>0</v>
      </c>
      <c r="BE66" s="8">
        <f t="shared" si="10"/>
        <v>0</v>
      </c>
      <c r="BF66" s="14">
        <f t="shared" si="11"/>
        <v>0</v>
      </c>
      <c r="BG66" s="14">
        <f t="shared" si="12"/>
        <v>0</v>
      </c>
      <c r="BH66" s="8">
        <f t="shared" si="13"/>
        <v>3</v>
      </c>
      <c r="BI66" s="8">
        <f t="shared" si="14"/>
        <v>6</v>
      </c>
      <c r="BJ66" s="14">
        <f t="shared" si="15"/>
        <v>0</v>
      </c>
      <c r="BK66" s="8">
        <f t="shared" si="16"/>
        <v>0</v>
      </c>
      <c r="BL66" s="15">
        <f t="shared" si="17"/>
        <v>17</v>
      </c>
      <c r="BM66" s="18">
        <f t="shared" si="18"/>
        <v>3</v>
      </c>
      <c r="BN66" s="16">
        <f t="shared" si="19"/>
        <v>20</v>
      </c>
      <c r="BO66" s="16">
        <f t="shared" si="20"/>
        <v>0</v>
      </c>
      <c r="BP66" s="16">
        <f t="shared" si="1"/>
        <v>0</v>
      </c>
      <c r="BQ66" s="16">
        <f t="shared" si="21"/>
        <v>0</v>
      </c>
      <c r="BR66" s="17"/>
      <c r="BS66" s="17"/>
      <c r="BT66" s="18">
        <f t="shared" si="22"/>
        <v>-20</v>
      </c>
      <c r="BU66" s="4"/>
      <c r="BV66" s="4">
        <f t="shared" si="23"/>
        <v>0</v>
      </c>
      <c r="BW66" s="4">
        <f t="shared" si="24"/>
        <v>0</v>
      </c>
      <c r="BX66" s="4"/>
      <c r="BY66" s="4">
        <f t="shared" si="25"/>
        <v>0</v>
      </c>
      <c r="CB66" s="70">
        <f t="shared" si="26"/>
        <v>-0.16666666666666652</v>
      </c>
      <c r="CC66">
        <f>VLOOKUP(B66,[1]HK!$B$11:$Q$95,16,0)</f>
        <v>3</v>
      </c>
      <c r="CD66" s="35">
        <f t="shared" si="27"/>
        <v>0</v>
      </c>
    </row>
    <row r="67" spans="1:82" ht="15.6" x14ac:dyDescent="0.3">
      <c r="A67" s="8">
        <v>58</v>
      </c>
      <c r="B67" s="76" t="s">
        <v>222</v>
      </c>
      <c r="C67" s="85" t="s">
        <v>223</v>
      </c>
      <c r="D67" s="73"/>
      <c r="E67" s="20" t="s">
        <v>111</v>
      </c>
      <c r="F67" s="72"/>
      <c r="G67" s="13"/>
      <c r="H67" s="20" t="s">
        <v>28</v>
      </c>
      <c r="I67" s="20" t="s">
        <v>24</v>
      </c>
      <c r="J67" s="20" t="s">
        <v>25</v>
      </c>
      <c r="K67" s="20" t="s">
        <v>25</v>
      </c>
      <c r="L67" s="20" t="s">
        <v>25</v>
      </c>
      <c r="M67" s="20" t="s">
        <v>25</v>
      </c>
      <c r="N67" s="20" t="s">
        <v>27</v>
      </c>
      <c r="O67" s="20" t="s">
        <v>25</v>
      </c>
      <c r="P67" s="20" t="s">
        <v>24</v>
      </c>
      <c r="Q67" s="20" t="s">
        <v>27</v>
      </c>
      <c r="R67" s="20" t="s">
        <v>27</v>
      </c>
      <c r="S67" s="106" t="s">
        <v>26</v>
      </c>
      <c r="T67" s="104" t="s">
        <v>27</v>
      </c>
      <c r="U67" s="104" t="s">
        <v>27</v>
      </c>
      <c r="V67" s="104" t="s">
        <v>27</v>
      </c>
      <c r="W67" s="104" t="s">
        <v>24</v>
      </c>
      <c r="X67" s="104" t="s">
        <v>28</v>
      </c>
      <c r="Y67" s="104" t="s">
        <v>28</v>
      </c>
      <c r="Z67" s="104" t="s">
        <v>28</v>
      </c>
      <c r="AA67" s="104" t="s">
        <v>28</v>
      </c>
      <c r="AB67" s="104" t="s">
        <v>28</v>
      </c>
      <c r="AC67" s="104" t="s">
        <v>28</v>
      </c>
      <c r="AD67" s="104" t="s">
        <v>24</v>
      </c>
      <c r="AE67" s="104" t="s">
        <v>25</v>
      </c>
      <c r="AF67" s="104" t="s">
        <v>26</v>
      </c>
      <c r="AG67" s="104" t="s">
        <v>25</v>
      </c>
      <c r="AH67" s="95" t="s">
        <v>25</v>
      </c>
      <c r="AI67" s="95" t="s">
        <v>25</v>
      </c>
      <c r="AJ67" s="95" t="s">
        <v>25</v>
      </c>
      <c r="AK67" s="95" t="s">
        <v>24</v>
      </c>
      <c r="AL67" s="20" t="s">
        <v>25</v>
      </c>
      <c r="AM67" s="20" t="s">
        <v>27</v>
      </c>
      <c r="AN67" s="20" t="s">
        <v>27</v>
      </c>
      <c r="AO67" s="20" t="s">
        <v>27</v>
      </c>
      <c r="AP67" s="20" t="s">
        <v>25</v>
      </c>
      <c r="AQ67" s="20" t="s">
        <v>27</v>
      </c>
      <c r="AR67" s="20" t="s">
        <v>24</v>
      </c>
      <c r="AS67" s="20" t="s">
        <v>25</v>
      </c>
      <c r="AT67" s="20"/>
      <c r="AU67" s="20"/>
      <c r="AV67" s="20"/>
      <c r="AW67" s="96">
        <f t="shared" si="2"/>
        <v>8</v>
      </c>
      <c r="AX67" s="8">
        <f t="shared" si="3"/>
        <v>8</v>
      </c>
      <c r="AY67" s="8">
        <f t="shared" si="4"/>
        <v>6</v>
      </c>
      <c r="AZ67" s="8">
        <f t="shared" si="5"/>
        <v>0</v>
      </c>
      <c r="BA67" s="8">
        <f t="shared" si="6"/>
        <v>0</v>
      </c>
      <c r="BB67" s="8">
        <f t="shared" si="7"/>
        <v>0</v>
      </c>
      <c r="BC67" s="8">
        <f t="shared" si="8"/>
        <v>0</v>
      </c>
      <c r="BD67" s="8">
        <f t="shared" si="9"/>
        <v>0</v>
      </c>
      <c r="BE67" s="8">
        <f t="shared" si="10"/>
        <v>0</v>
      </c>
      <c r="BF67" s="14">
        <f t="shared" si="11"/>
        <v>0</v>
      </c>
      <c r="BG67" s="14">
        <f t="shared" si="12"/>
        <v>0</v>
      </c>
      <c r="BH67" s="8">
        <f t="shared" si="13"/>
        <v>4</v>
      </c>
      <c r="BI67" s="8">
        <f t="shared" si="14"/>
        <v>2</v>
      </c>
      <c r="BJ67" s="14">
        <f t="shared" si="15"/>
        <v>0</v>
      </c>
      <c r="BK67" s="8">
        <f t="shared" si="16"/>
        <v>0</v>
      </c>
      <c r="BL67" s="15">
        <f t="shared" si="17"/>
        <v>22</v>
      </c>
      <c r="BM67" s="18">
        <f t="shared" si="18"/>
        <v>4</v>
      </c>
      <c r="BN67" s="16">
        <f t="shared" si="19"/>
        <v>26</v>
      </c>
      <c r="BO67" s="16">
        <f t="shared" si="20"/>
        <v>0</v>
      </c>
      <c r="BP67" s="16">
        <f t="shared" si="1"/>
        <v>0</v>
      </c>
      <c r="BQ67" s="16">
        <f t="shared" si="21"/>
        <v>0</v>
      </c>
      <c r="BR67" s="17"/>
      <c r="BS67" s="17"/>
      <c r="BT67" s="18">
        <f t="shared" si="22"/>
        <v>-26</v>
      </c>
      <c r="BU67" s="4"/>
      <c r="BV67" s="4">
        <f t="shared" si="23"/>
        <v>0</v>
      </c>
      <c r="BW67" s="4">
        <f t="shared" si="24"/>
        <v>0</v>
      </c>
      <c r="BX67" s="4"/>
      <c r="BY67" s="4">
        <f t="shared" si="25"/>
        <v>0</v>
      </c>
      <c r="CB67" s="70">
        <f t="shared" si="26"/>
        <v>-0.33333333333333348</v>
      </c>
      <c r="CC67">
        <f>VLOOKUP(B67,[1]HK!$B$11:$Q$95,16,0)</f>
        <v>4</v>
      </c>
      <c r="CD67" s="35">
        <f t="shared" si="27"/>
        <v>0</v>
      </c>
    </row>
    <row r="68" spans="1:82" ht="15.6" x14ac:dyDescent="0.3">
      <c r="A68" s="8">
        <v>59</v>
      </c>
      <c r="B68" s="76" t="s">
        <v>224</v>
      </c>
      <c r="C68" s="85" t="s">
        <v>225</v>
      </c>
      <c r="D68" s="73"/>
      <c r="E68" s="20" t="s">
        <v>111</v>
      </c>
      <c r="F68" s="72"/>
      <c r="G68" s="13"/>
      <c r="H68" s="20" t="s">
        <v>26</v>
      </c>
      <c r="I68" s="20" t="s">
        <v>26</v>
      </c>
      <c r="J68" s="20" t="s">
        <v>26</v>
      </c>
      <c r="K68" s="20" t="s">
        <v>26</v>
      </c>
      <c r="L68" s="20" t="s">
        <v>26</v>
      </c>
      <c r="M68" s="20" t="s">
        <v>26</v>
      </c>
      <c r="N68" s="20" t="s">
        <v>26</v>
      </c>
      <c r="O68" s="20" t="s">
        <v>26</v>
      </c>
      <c r="P68" s="20" t="s">
        <v>26</v>
      </c>
      <c r="Q68" s="20" t="s">
        <v>26</v>
      </c>
      <c r="R68" s="20" t="s">
        <v>26</v>
      </c>
      <c r="S68" s="106" t="s">
        <v>26</v>
      </c>
      <c r="T68" s="104" t="s">
        <v>26</v>
      </c>
      <c r="U68" s="104" t="s">
        <v>26</v>
      </c>
      <c r="V68" s="104" t="s">
        <v>26</v>
      </c>
      <c r="W68" s="104" t="s">
        <v>26</v>
      </c>
      <c r="X68" s="104" t="s">
        <v>26</v>
      </c>
      <c r="Y68" s="104" t="s">
        <v>26</v>
      </c>
      <c r="Z68" s="104" t="s">
        <v>26</v>
      </c>
      <c r="AA68" s="104" t="s">
        <v>26</v>
      </c>
      <c r="AB68" s="104" t="s">
        <v>26</v>
      </c>
      <c r="AC68" s="104" t="s">
        <v>26</v>
      </c>
      <c r="AD68" s="104" t="s">
        <v>26</v>
      </c>
      <c r="AE68" s="104" t="s">
        <v>26</v>
      </c>
      <c r="AF68" s="104" t="s">
        <v>26</v>
      </c>
      <c r="AG68" s="104" t="s">
        <v>26</v>
      </c>
      <c r="AH68" s="95" t="s">
        <v>26</v>
      </c>
      <c r="AI68" s="95" t="s">
        <v>26</v>
      </c>
      <c r="AJ68" s="95" t="s">
        <v>26</v>
      </c>
      <c r="AK68" s="95" t="s">
        <v>26</v>
      </c>
      <c r="AL68" s="20" t="s">
        <v>26</v>
      </c>
      <c r="AM68" s="20" t="s">
        <v>26</v>
      </c>
      <c r="AN68" s="20" t="s">
        <v>26</v>
      </c>
      <c r="AO68" s="20" t="s">
        <v>26</v>
      </c>
      <c r="AP68" s="20" t="s">
        <v>26</v>
      </c>
      <c r="AQ68" s="20" t="s">
        <v>26</v>
      </c>
      <c r="AR68" s="20" t="s">
        <v>26</v>
      </c>
      <c r="AS68" s="20" t="s">
        <v>26</v>
      </c>
      <c r="AT68" s="20"/>
      <c r="AU68" s="20"/>
      <c r="AV68" s="20"/>
      <c r="AW68" s="96">
        <f t="shared" si="2"/>
        <v>0</v>
      </c>
      <c r="AX68" s="8">
        <f t="shared" si="3"/>
        <v>0</v>
      </c>
      <c r="AY68" s="8">
        <f t="shared" si="4"/>
        <v>0</v>
      </c>
      <c r="AZ68" s="8">
        <f t="shared" si="5"/>
        <v>0</v>
      </c>
      <c r="BA68" s="8">
        <f t="shared" si="6"/>
        <v>0</v>
      </c>
      <c r="BB68" s="8">
        <f t="shared" si="7"/>
        <v>0</v>
      </c>
      <c r="BC68" s="8">
        <f t="shared" si="8"/>
        <v>0</v>
      </c>
      <c r="BD68" s="8">
        <f t="shared" si="9"/>
        <v>0</v>
      </c>
      <c r="BE68" s="8">
        <f t="shared" si="10"/>
        <v>0</v>
      </c>
      <c r="BF68" s="14">
        <f t="shared" si="11"/>
        <v>0</v>
      </c>
      <c r="BG68" s="14">
        <f t="shared" si="12"/>
        <v>0</v>
      </c>
      <c r="BH68" s="8">
        <f t="shared" si="13"/>
        <v>0</v>
      </c>
      <c r="BI68" s="8">
        <f t="shared" si="14"/>
        <v>20</v>
      </c>
      <c r="BJ68" s="14">
        <f t="shared" si="15"/>
        <v>0</v>
      </c>
      <c r="BK68" s="8">
        <f t="shared" si="16"/>
        <v>0</v>
      </c>
      <c r="BL68" s="15">
        <f t="shared" ref="BL68:BL100" si="28">SUM(AW68:BE68)+BJ68</f>
        <v>0</v>
      </c>
      <c r="BM68" s="18">
        <f t="shared" si="18"/>
        <v>0</v>
      </c>
      <c r="BN68" s="16">
        <f t="shared" si="19"/>
        <v>0</v>
      </c>
      <c r="BO68" s="16">
        <f t="shared" si="20"/>
        <v>0</v>
      </c>
      <c r="BP68" s="16">
        <f t="shared" si="1"/>
        <v>0</v>
      </c>
      <c r="BQ68" s="16">
        <f t="shared" si="21"/>
        <v>0</v>
      </c>
      <c r="BR68" s="17"/>
      <c r="BS68" s="17"/>
      <c r="BT68" s="18">
        <f t="shared" si="22"/>
        <v>0</v>
      </c>
      <c r="BU68" s="4"/>
      <c r="BV68" s="4">
        <f t="shared" si="23"/>
        <v>0</v>
      </c>
      <c r="BW68" s="4">
        <f t="shared" si="24"/>
        <v>0</v>
      </c>
      <c r="BX68" s="4"/>
      <c r="BY68" s="4">
        <f t="shared" si="25"/>
        <v>0</v>
      </c>
      <c r="CB68" s="70">
        <f t="shared" si="26"/>
        <v>0</v>
      </c>
      <c r="CC68" t="e">
        <f>VLOOKUP(B68,[1]HK!$B$11:$Q$95,16,0)</f>
        <v>#N/A</v>
      </c>
      <c r="CD68" s="35" t="e">
        <f t="shared" si="27"/>
        <v>#N/A</v>
      </c>
    </row>
    <row r="69" spans="1:82" ht="15.6" x14ac:dyDescent="0.3">
      <c r="A69" s="8">
        <v>60</v>
      </c>
      <c r="B69" s="84" t="s">
        <v>226</v>
      </c>
      <c r="C69" s="79" t="s">
        <v>227</v>
      </c>
      <c r="D69" s="73"/>
      <c r="E69" s="20" t="s">
        <v>111</v>
      </c>
      <c r="F69" s="72"/>
      <c r="G69" s="13"/>
      <c r="H69" s="20" t="s">
        <v>26</v>
      </c>
      <c r="I69" s="20" t="s">
        <v>26</v>
      </c>
      <c r="J69" s="20" t="s">
        <v>26</v>
      </c>
      <c r="K69" s="20" t="s">
        <v>26</v>
      </c>
      <c r="L69" s="20" t="s">
        <v>26</v>
      </c>
      <c r="M69" s="20" t="s">
        <v>26</v>
      </c>
      <c r="N69" s="20" t="s">
        <v>26</v>
      </c>
      <c r="O69" s="20" t="s">
        <v>26</v>
      </c>
      <c r="P69" s="20" t="s">
        <v>26</v>
      </c>
      <c r="Q69" s="20" t="s">
        <v>26</v>
      </c>
      <c r="R69" s="20" t="s">
        <v>27</v>
      </c>
      <c r="S69" s="106" t="s">
        <v>27</v>
      </c>
      <c r="T69" s="104" t="s">
        <v>27</v>
      </c>
      <c r="U69" s="104" t="s">
        <v>27</v>
      </c>
      <c r="V69" s="104" t="s">
        <v>27</v>
      </c>
      <c r="W69" s="104" t="s">
        <v>27</v>
      </c>
      <c r="X69" s="104" t="s">
        <v>24</v>
      </c>
      <c r="Y69" s="104" t="s">
        <v>28</v>
      </c>
      <c r="Z69" s="104" t="s">
        <v>27</v>
      </c>
      <c r="AA69" s="104" t="s">
        <v>27</v>
      </c>
      <c r="AB69" s="104" t="s">
        <v>27</v>
      </c>
      <c r="AC69" s="104" t="s">
        <v>27</v>
      </c>
      <c r="AD69" s="104" t="s">
        <v>25</v>
      </c>
      <c r="AE69" s="104" t="s">
        <v>24</v>
      </c>
      <c r="AF69" s="104" t="s">
        <v>28</v>
      </c>
      <c r="AG69" s="104" t="s">
        <v>28</v>
      </c>
      <c r="AH69" s="95" t="s">
        <v>28</v>
      </c>
      <c r="AI69" s="95" t="s">
        <v>28</v>
      </c>
      <c r="AJ69" s="95" t="s">
        <v>28</v>
      </c>
      <c r="AK69" s="95" t="s">
        <v>28</v>
      </c>
      <c r="AL69" s="20" t="s">
        <v>24</v>
      </c>
      <c r="AM69" s="20" t="s">
        <v>25</v>
      </c>
      <c r="AN69" s="20" t="s">
        <v>27</v>
      </c>
      <c r="AO69" s="20" t="s">
        <v>27</v>
      </c>
      <c r="AP69" s="20" t="s">
        <v>27</v>
      </c>
      <c r="AQ69" s="20" t="s">
        <v>27</v>
      </c>
      <c r="AR69" s="20" t="s">
        <v>25</v>
      </c>
      <c r="AS69" s="20" t="s">
        <v>24</v>
      </c>
      <c r="AT69" s="20"/>
      <c r="AU69" s="20"/>
      <c r="AV69" s="20"/>
      <c r="AW69" s="96">
        <f t="shared" si="2"/>
        <v>3</v>
      </c>
      <c r="AX69" s="8">
        <f t="shared" si="3"/>
        <v>14</v>
      </c>
      <c r="AY69" s="8">
        <f t="shared" si="4"/>
        <v>7</v>
      </c>
      <c r="AZ69" s="8">
        <f t="shared" si="5"/>
        <v>0</v>
      </c>
      <c r="BA69" s="8">
        <f t="shared" si="6"/>
        <v>0</v>
      </c>
      <c r="BB69" s="8">
        <f t="shared" si="7"/>
        <v>0</v>
      </c>
      <c r="BC69" s="8">
        <f t="shared" si="8"/>
        <v>0</v>
      </c>
      <c r="BD69" s="8">
        <f t="shared" si="9"/>
        <v>0</v>
      </c>
      <c r="BE69" s="8">
        <f t="shared" si="10"/>
        <v>0</v>
      </c>
      <c r="BF69" s="14">
        <f t="shared" si="11"/>
        <v>0</v>
      </c>
      <c r="BG69" s="14">
        <f t="shared" si="12"/>
        <v>0</v>
      </c>
      <c r="BH69" s="8">
        <f t="shared" si="13"/>
        <v>4</v>
      </c>
      <c r="BI69" s="8">
        <f t="shared" si="14"/>
        <v>0</v>
      </c>
      <c r="BJ69" s="14">
        <f t="shared" si="15"/>
        <v>0</v>
      </c>
      <c r="BK69" s="8">
        <f t="shared" si="16"/>
        <v>0</v>
      </c>
      <c r="BL69" s="15">
        <f t="shared" si="28"/>
        <v>24</v>
      </c>
      <c r="BM69" s="18">
        <f t="shared" si="18"/>
        <v>4</v>
      </c>
      <c r="BN69" s="16">
        <f t="shared" ref="BN69:BN100" si="29">BL69+BF69+BG69+BH69</f>
        <v>28</v>
      </c>
      <c r="BO69" s="16">
        <f t="shared" ref="BO69:BO100" si="30">BB69+BC69+BD69+BE69+BF69</f>
        <v>0</v>
      </c>
      <c r="BP69" s="16">
        <f t="shared" ref="BP69:BP100" si="31">BG69</f>
        <v>0</v>
      </c>
      <c r="BQ69" s="16">
        <f t="shared" ref="BQ69:BQ100" si="32">BK69+BJ69</f>
        <v>0</v>
      </c>
      <c r="BR69" s="17"/>
      <c r="BS69" s="17"/>
      <c r="BT69" s="18">
        <f t="shared" ref="BT69:BT100" si="33">BS69-BN69</f>
        <v>-28</v>
      </c>
      <c r="BU69" s="4"/>
      <c r="BV69" s="4">
        <f t="shared" ref="BV69:BV100" si="34">(BO69+BP69*2)*8</f>
        <v>0</v>
      </c>
      <c r="BW69" s="4">
        <f t="shared" ref="BW69:BW100" si="35">BV69*BU69</f>
        <v>0</v>
      </c>
      <c r="BX69" s="4"/>
      <c r="BY69" s="4">
        <f t="shared" ref="BY69:BY100" si="36">BX69-BW69</f>
        <v>0</v>
      </c>
      <c r="CB69" s="70">
        <f t="shared" si="26"/>
        <v>0</v>
      </c>
      <c r="CC69" t="e">
        <f>VLOOKUP(B69,[1]HK!$B$11:$Q$95,16,0)</f>
        <v>#N/A</v>
      </c>
      <c r="CD69" s="35" t="e">
        <f t="shared" si="27"/>
        <v>#N/A</v>
      </c>
    </row>
    <row r="70" spans="1:82" ht="15.6" x14ac:dyDescent="0.3">
      <c r="A70" s="8">
        <v>61</v>
      </c>
      <c r="B70" s="76" t="s">
        <v>228</v>
      </c>
      <c r="C70" s="86" t="s">
        <v>229</v>
      </c>
      <c r="D70" s="73"/>
      <c r="E70" s="20" t="s">
        <v>111</v>
      </c>
      <c r="F70" s="72"/>
      <c r="G70" s="13"/>
      <c r="H70" s="20" t="s">
        <v>26</v>
      </c>
      <c r="I70" s="20" t="s">
        <v>26</v>
      </c>
      <c r="J70" s="20" t="s">
        <v>26</v>
      </c>
      <c r="K70" s="20" t="s">
        <v>26</v>
      </c>
      <c r="L70" s="20" t="s">
        <v>26</v>
      </c>
      <c r="M70" s="20" t="s">
        <v>26</v>
      </c>
      <c r="N70" s="20" t="s">
        <v>26</v>
      </c>
      <c r="O70" s="20" t="s">
        <v>26</v>
      </c>
      <c r="P70" s="20" t="s">
        <v>26</v>
      </c>
      <c r="Q70" s="20" t="s">
        <v>26</v>
      </c>
      <c r="R70" s="20" t="s">
        <v>26</v>
      </c>
      <c r="S70" s="106" t="s">
        <v>26</v>
      </c>
      <c r="T70" s="104" t="s">
        <v>26</v>
      </c>
      <c r="U70" s="104" t="s">
        <v>26</v>
      </c>
      <c r="V70" s="104" t="s">
        <v>26</v>
      </c>
      <c r="W70" s="104" t="s">
        <v>26</v>
      </c>
      <c r="X70" s="104" t="s">
        <v>26</v>
      </c>
      <c r="Y70" s="104" t="s">
        <v>26</v>
      </c>
      <c r="Z70" s="104" t="s">
        <v>26</v>
      </c>
      <c r="AA70" s="104" t="s">
        <v>26</v>
      </c>
      <c r="AB70" s="104" t="s">
        <v>26</v>
      </c>
      <c r="AC70" s="104" t="s">
        <v>26</v>
      </c>
      <c r="AD70" s="104" t="s">
        <v>26</v>
      </c>
      <c r="AE70" s="104" t="s">
        <v>26</v>
      </c>
      <c r="AF70" s="104" t="s">
        <v>26</v>
      </c>
      <c r="AG70" s="104" t="s">
        <v>26</v>
      </c>
      <c r="AH70" s="95" t="s">
        <v>26</v>
      </c>
      <c r="AI70" s="95" t="s">
        <v>26</v>
      </c>
      <c r="AJ70" s="95" t="s">
        <v>26</v>
      </c>
      <c r="AK70" s="95" t="s">
        <v>26</v>
      </c>
      <c r="AL70" s="20" t="s">
        <v>26</v>
      </c>
      <c r="AM70" s="20" t="s">
        <v>26</v>
      </c>
      <c r="AN70" s="20" t="s">
        <v>26</v>
      </c>
      <c r="AO70" s="20" t="s">
        <v>26</v>
      </c>
      <c r="AP70" s="20" t="s">
        <v>26</v>
      </c>
      <c r="AQ70" s="20" t="s">
        <v>26</v>
      </c>
      <c r="AR70" s="20" t="s">
        <v>26</v>
      </c>
      <c r="AS70" s="20" t="s">
        <v>26</v>
      </c>
      <c r="AT70" s="20"/>
      <c r="AU70" s="20"/>
      <c r="AV70" s="20"/>
      <c r="AW70" s="96">
        <f t="shared" si="2"/>
        <v>0</v>
      </c>
      <c r="AX70" s="8">
        <f t="shared" si="3"/>
        <v>0</v>
      </c>
      <c r="AY70" s="8">
        <f t="shared" si="4"/>
        <v>0</v>
      </c>
      <c r="AZ70" s="8">
        <f t="shared" si="5"/>
        <v>0</v>
      </c>
      <c r="BA70" s="8">
        <f t="shared" si="6"/>
        <v>0</v>
      </c>
      <c r="BB70" s="8">
        <f t="shared" si="7"/>
        <v>0</v>
      </c>
      <c r="BC70" s="8">
        <f t="shared" si="8"/>
        <v>0</v>
      </c>
      <c r="BD70" s="8">
        <f t="shared" si="9"/>
        <v>0</v>
      </c>
      <c r="BE70" s="8">
        <f t="shared" si="10"/>
        <v>0</v>
      </c>
      <c r="BF70" s="14">
        <f t="shared" si="11"/>
        <v>0</v>
      </c>
      <c r="BG70" s="14">
        <f t="shared" si="12"/>
        <v>0</v>
      </c>
      <c r="BH70" s="8">
        <f t="shared" si="13"/>
        <v>0</v>
      </c>
      <c r="BI70" s="8">
        <f t="shared" si="14"/>
        <v>20</v>
      </c>
      <c r="BJ70" s="14">
        <f t="shared" si="15"/>
        <v>0</v>
      </c>
      <c r="BK70" s="8">
        <f t="shared" si="16"/>
        <v>0</v>
      </c>
      <c r="BL70" s="15">
        <f t="shared" si="28"/>
        <v>0</v>
      </c>
      <c r="BM70" s="18">
        <f t="shared" si="18"/>
        <v>0</v>
      </c>
      <c r="BN70" s="16">
        <f t="shared" si="29"/>
        <v>0</v>
      </c>
      <c r="BO70" s="16">
        <f t="shared" si="30"/>
        <v>0</v>
      </c>
      <c r="BP70" s="16">
        <f t="shared" si="31"/>
        <v>0</v>
      </c>
      <c r="BQ70" s="16">
        <f t="shared" si="32"/>
        <v>0</v>
      </c>
      <c r="BR70" s="17"/>
      <c r="BS70" s="17"/>
      <c r="BT70" s="18">
        <f t="shared" si="33"/>
        <v>0</v>
      </c>
      <c r="BU70" s="4"/>
      <c r="BV70" s="4">
        <f t="shared" si="34"/>
        <v>0</v>
      </c>
      <c r="BW70" s="4">
        <f t="shared" si="35"/>
        <v>0</v>
      </c>
      <c r="BX70" s="4"/>
      <c r="BY70" s="4">
        <f t="shared" si="36"/>
        <v>0</v>
      </c>
      <c r="CB70" s="70">
        <f t="shared" si="26"/>
        <v>0</v>
      </c>
      <c r="CC70" t="e">
        <f>VLOOKUP(B70,[1]HK!$B$11:$Q$95,16,0)</f>
        <v>#N/A</v>
      </c>
      <c r="CD70" s="35" t="e">
        <f t="shared" si="27"/>
        <v>#N/A</v>
      </c>
    </row>
    <row r="71" spans="1:82" ht="15.6" x14ac:dyDescent="0.3">
      <c r="A71" s="8">
        <v>62</v>
      </c>
      <c r="B71" s="76" t="s">
        <v>230</v>
      </c>
      <c r="C71" s="77" t="s">
        <v>231</v>
      </c>
      <c r="D71" s="73"/>
      <c r="E71" s="20" t="s">
        <v>111</v>
      </c>
      <c r="F71" s="72"/>
      <c r="G71" s="13"/>
      <c r="H71" s="20" t="s">
        <v>25</v>
      </c>
      <c r="I71" s="20" t="s">
        <v>27</v>
      </c>
      <c r="J71" s="20" t="s">
        <v>27</v>
      </c>
      <c r="K71" s="20" t="s">
        <v>24</v>
      </c>
      <c r="L71" s="20" t="s">
        <v>25</v>
      </c>
      <c r="M71" s="20" t="s">
        <v>27</v>
      </c>
      <c r="N71" s="20" t="s">
        <v>27</v>
      </c>
      <c r="O71" s="20" t="s">
        <v>27</v>
      </c>
      <c r="P71" s="20" t="s">
        <v>27</v>
      </c>
      <c r="Q71" s="20" t="s">
        <v>27</v>
      </c>
      <c r="R71" s="20" t="s">
        <v>24</v>
      </c>
      <c r="S71" s="106" t="s">
        <v>27</v>
      </c>
      <c r="T71" s="104" t="s">
        <v>27</v>
      </c>
      <c r="U71" s="104" t="s">
        <v>25</v>
      </c>
      <c r="V71" s="104" t="s">
        <v>25</v>
      </c>
      <c r="W71" s="104" t="s">
        <v>25</v>
      </c>
      <c r="X71" s="104" t="s">
        <v>25</v>
      </c>
      <c r="Y71" s="104" t="s">
        <v>24</v>
      </c>
      <c r="Z71" s="104" t="s">
        <v>26</v>
      </c>
      <c r="AA71" s="104" t="s">
        <v>26</v>
      </c>
      <c r="AB71" s="104" t="s">
        <v>26</v>
      </c>
      <c r="AC71" s="104" t="s">
        <v>25</v>
      </c>
      <c r="AD71" s="104" t="s">
        <v>25</v>
      </c>
      <c r="AE71" s="104" t="s">
        <v>25</v>
      </c>
      <c r="AF71" s="104" t="s">
        <v>24</v>
      </c>
      <c r="AG71" s="107" t="s">
        <v>25</v>
      </c>
      <c r="AH71" s="108" t="s">
        <v>25</v>
      </c>
      <c r="AI71" s="108" t="s">
        <v>25</v>
      </c>
      <c r="AJ71" s="108" t="s">
        <v>25</v>
      </c>
      <c r="AK71" s="108" t="s">
        <v>25</v>
      </c>
      <c r="AL71" s="20" t="s">
        <v>25</v>
      </c>
      <c r="AM71" s="20" t="s">
        <v>24</v>
      </c>
      <c r="AN71" s="20" t="s">
        <v>28</v>
      </c>
      <c r="AO71" s="20" t="s">
        <v>28</v>
      </c>
      <c r="AP71" s="20" t="s">
        <v>26</v>
      </c>
      <c r="AQ71" s="20" t="s">
        <v>26</v>
      </c>
      <c r="AR71" s="20" t="s">
        <v>26</v>
      </c>
      <c r="AS71" s="20" t="s">
        <v>28</v>
      </c>
      <c r="AT71" s="20"/>
      <c r="AU71" s="20"/>
      <c r="AV71" s="20"/>
      <c r="AW71" s="96">
        <f t="shared" si="2"/>
        <v>13</v>
      </c>
      <c r="AX71" s="8">
        <f t="shared" si="3"/>
        <v>2</v>
      </c>
      <c r="AY71" s="8">
        <f t="shared" si="4"/>
        <v>3</v>
      </c>
      <c r="AZ71" s="8">
        <f t="shared" si="5"/>
        <v>0</v>
      </c>
      <c r="BA71" s="8">
        <f t="shared" si="6"/>
        <v>0</v>
      </c>
      <c r="BB71" s="8">
        <f t="shared" si="7"/>
        <v>0</v>
      </c>
      <c r="BC71" s="8">
        <f t="shared" si="8"/>
        <v>0</v>
      </c>
      <c r="BD71" s="8">
        <f t="shared" si="9"/>
        <v>0</v>
      </c>
      <c r="BE71" s="8">
        <f t="shared" si="10"/>
        <v>0</v>
      </c>
      <c r="BF71" s="14">
        <f t="shared" si="11"/>
        <v>0</v>
      </c>
      <c r="BG71" s="14">
        <f t="shared" si="12"/>
        <v>0</v>
      </c>
      <c r="BH71" s="8">
        <f t="shared" si="13"/>
        <v>4</v>
      </c>
      <c r="BI71" s="8">
        <f t="shared" si="14"/>
        <v>3</v>
      </c>
      <c r="BJ71" s="14">
        <f t="shared" si="15"/>
        <v>0</v>
      </c>
      <c r="BK71" s="8">
        <f t="shared" si="16"/>
        <v>0</v>
      </c>
      <c r="BL71" s="15">
        <f t="shared" si="28"/>
        <v>18</v>
      </c>
      <c r="BM71" s="18">
        <f t="shared" si="18"/>
        <v>4</v>
      </c>
      <c r="BN71" s="16">
        <f t="shared" si="29"/>
        <v>22</v>
      </c>
      <c r="BO71" s="16">
        <f t="shared" si="30"/>
        <v>0</v>
      </c>
      <c r="BP71" s="16">
        <f t="shared" si="31"/>
        <v>0</v>
      </c>
      <c r="BQ71" s="16">
        <f t="shared" si="32"/>
        <v>0</v>
      </c>
      <c r="BR71" s="17"/>
      <c r="BS71" s="17"/>
      <c r="BT71" s="18">
        <f t="shared" si="33"/>
        <v>-22</v>
      </c>
      <c r="BU71" s="4"/>
      <c r="BV71" s="4">
        <f t="shared" si="34"/>
        <v>0</v>
      </c>
      <c r="BW71" s="4">
        <f t="shared" si="35"/>
        <v>0</v>
      </c>
      <c r="BX71" s="4"/>
      <c r="BY71" s="4">
        <f t="shared" si="36"/>
        <v>0</v>
      </c>
      <c r="CB71" s="70">
        <f t="shared" si="26"/>
        <v>-1</v>
      </c>
      <c r="CC71">
        <f>VLOOKUP(B71,[1]HK!$B$11:$Q$95,16,0)</f>
        <v>4</v>
      </c>
      <c r="CD71" s="35">
        <f t="shared" si="27"/>
        <v>0</v>
      </c>
    </row>
    <row r="72" spans="1:82" ht="15.6" x14ac:dyDescent="0.3">
      <c r="A72" s="8">
        <v>63</v>
      </c>
      <c r="B72" s="76" t="s">
        <v>232</v>
      </c>
      <c r="C72" s="78" t="s">
        <v>233</v>
      </c>
      <c r="D72" s="73"/>
      <c r="E72" s="20" t="s">
        <v>111</v>
      </c>
      <c r="F72" s="72"/>
      <c r="G72" s="13"/>
      <c r="H72" s="20" t="s">
        <v>25</v>
      </c>
      <c r="I72" s="20" t="s">
        <v>25</v>
      </c>
      <c r="J72" s="20" t="s">
        <v>25</v>
      </c>
      <c r="K72" s="20" t="s">
        <v>25</v>
      </c>
      <c r="L72" s="20" t="s">
        <v>24</v>
      </c>
      <c r="M72" s="20" t="s">
        <v>25</v>
      </c>
      <c r="N72" s="20" t="s">
        <v>27</v>
      </c>
      <c r="O72" s="20" t="s">
        <v>28</v>
      </c>
      <c r="P72" s="20" t="s">
        <v>28</v>
      </c>
      <c r="Q72" s="20" t="s">
        <v>28</v>
      </c>
      <c r="R72" s="20" t="s">
        <v>28</v>
      </c>
      <c r="S72" s="106" t="s">
        <v>24</v>
      </c>
      <c r="T72" s="104" t="s">
        <v>27</v>
      </c>
      <c r="U72" s="104" t="s">
        <v>27</v>
      </c>
      <c r="V72" s="104" t="s">
        <v>27</v>
      </c>
      <c r="W72" s="104" t="s">
        <v>27</v>
      </c>
      <c r="X72" s="104" t="s">
        <v>27</v>
      </c>
      <c r="Y72" s="104" t="s">
        <v>25</v>
      </c>
      <c r="Z72" s="104" t="s">
        <v>24</v>
      </c>
      <c r="AA72" s="104" t="s">
        <v>25</v>
      </c>
      <c r="AB72" s="104" t="s">
        <v>25</v>
      </c>
      <c r="AC72" s="104" t="s">
        <v>25</v>
      </c>
      <c r="AD72" s="104" t="s">
        <v>25</v>
      </c>
      <c r="AE72" s="104" t="s">
        <v>25</v>
      </c>
      <c r="AF72" s="104" t="s">
        <v>25</v>
      </c>
      <c r="AG72" s="104" t="s">
        <v>24</v>
      </c>
      <c r="AH72" s="95" t="s">
        <v>27</v>
      </c>
      <c r="AI72" s="95" t="s">
        <v>25</v>
      </c>
      <c r="AJ72" s="95" t="s">
        <v>25</v>
      </c>
      <c r="AK72" s="95" t="s">
        <v>25</v>
      </c>
      <c r="AL72" s="20" t="s">
        <v>27</v>
      </c>
      <c r="AM72" s="20" t="s">
        <v>27</v>
      </c>
      <c r="AN72" s="20" t="s">
        <v>24</v>
      </c>
      <c r="AO72" s="20" t="s">
        <v>28</v>
      </c>
      <c r="AP72" s="20" t="s">
        <v>28</v>
      </c>
      <c r="AQ72" s="20" t="s">
        <v>28</v>
      </c>
      <c r="AR72" s="20" t="s">
        <v>28</v>
      </c>
      <c r="AS72" s="20" t="s">
        <v>28</v>
      </c>
      <c r="AT72" s="20"/>
      <c r="AU72" s="20"/>
      <c r="AV72" s="20"/>
      <c r="AW72" s="96">
        <f t="shared" ref="AW72:AW100" si="37">COUNTIF(R72:AV72,"M")</f>
        <v>10</v>
      </c>
      <c r="AX72" s="8">
        <f t="shared" ref="AX72:AX100" si="38">COUNTIF(R72:AV72,"E")</f>
        <v>8</v>
      </c>
      <c r="AY72" s="8">
        <f t="shared" ref="AY72:AY100" si="39">COUNTIF(R72:AV72,"N")</f>
        <v>6</v>
      </c>
      <c r="AZ72" s="8">
        <f t="shared" ref="AZ72:AZ100" si="40">COUNTIF(R72:AK72,"G")</f>
        <v>0</v>
      </c>
      <c r="BA72" s="8">
        <f t="shared" ref="BA72:BA100" si="41">COUNTIF(R72:AK72,"C/O")*1</f>
        <v>0</v>
      </c>
      <c r="BB72" s="8">
        <f t="shared" ref="BB72:BB100" si="42">COUNTIF(R72:AV72,"M+E")*1</f>
        <v>0</v>
      </c>
      <c r="BC72" s="8">
        <f t="shared" ref="BC72:BC100" si="43">COUNTIF(R72:AV72,"M+N")*1</f>
        <v>0</v>
      </c>
      <c r="BD72" s="8">
        <f t="shared" ref="BD72:BD100" si="44">COUNTIF(R72:AV72,"E+N")*1</f>
        <v>0</v>
      </c>
      <c r="BE72" s="8">
        <f t="shared" ref="BE72:BE100" si="45">COUNTIF(H72:AK72,"N+M")*1</f>
        <v>0</v>
      </c>
      <c r="BF72" s="14">
        <f t="shared" ref="BF72:BF100" si="46">COUNTIF(R72:AK72,"P/O")+COUNTIF(R72:AK72,"M/O")+COUNTIF(R72:AK72,"E/O")+COUNTIF(R72:AK72,"N/O")+COUNTIF(R72:AK72,"G/O")</f>
        <v>0</v>
      </c>
      <c r="BG72" s="14">
        <f t="shared" ref="BG72:BG100" si="47">COUNTIF(R72:AK72,"DD/O")*2</f>
        <v>0</v>
      </c>
      <c r="BH72" s="8">
        <f t="shared" ref="BH72:BH100" si="48">COUNTIF(R72:AV72,"O")</f>
        <v>4</v>
      </c>
      <c r="BI72" s="8">
        <f t="shared" ref="BI72:BI100" si="49">COUNTIF(R72:AK72,"A")</f>
        <v>0</v>
      </c>
      <c r="BJ72" s="14">
        <f t="shared" ref="BJ72:BJ100" si="50">COUNTIF(R72:AK72,"P/GH")+COUNTIF(R72:AK72,"M/GH")+COUNTIF(R72:AK72,"E/GH")+COUNTIF(R72:AK72,"N/GH")+COUNTIF(R72:AK72,"G/GH")</f>
        <v>0</v>
      </c>
      <c r="BK72" s="8">
        <f t="shared" ref="BK72:BK100" si="51">COUNTIF(R72:AK72,"GH")*1</f>
        <v>0</v>
      </c>
      <c r="BL72" s="15">
        <f t="shared" si="28"/>
        <v>24</v>
      </c>
      <c r="BM72" s="18">
        <f t="shared" ref="BM72:BM100" si="52">BN72-BL72</f>
        <v>4</v>
      </c>
      <c r="BN72" s="16">
        <f t="shared" si="29"/>
        <v>28</v>
      </c>
      <c r="BO72" s="16">
        <f t="shared" si="30"/>
        <v>0</v>
      </c>
      <c r="BP72" s="16">
        <f t="shared" si="31"/>
        <v>0</v>
      </c>
      <c r="BQ72" s="16">
        <f t="shared" si="32"/>
        <v>0</v>
      </c>
      <c r="BR72" s="17"/>
      <c r="BS72" s="17"/>
      <c r="BT72" s="18">
        <f t="shared" si="33"/>
        <v>-28</v>
      </c>
      <c r="BU72" s="4"/>
      <c r="BV72" s="4">
        <f t="shared" si="34"/>
        <v>0</v>
      </c>
      <c r="BW72" s="4">
        <f t="shared" si="35"/>
        <v>0</v>
      </c>
      <c r="BX72" s="4"/>
      <c r="BY72" s="4">
        <f t="shared" si="36"/>
        <v>0</v>
      </c>
      <c r="CB72" s="70">
        <f t="shared" ref="CB72:CB100" si="53">(BL72/6)-BM72</f>
        <v>0</v>
      </c>
      <c r="CC72">
        <f>VLOOKUP(B72,[1]HK!$B$11:$Q$95,16,0)</f>
        <v>4</v>
      </c>
      <c r="CD72" s="35">
        <f t="shared" ref="CD72:CD129" si="54">CC72-BM72</f>
        <v>0</v>
      </c>
    </row>
    <row r="73" spans="1:82" ht="15.6" x14ac:dyDescent="0.3">
      <c r="A73" s="8">
        <v>64</v>
      </c>
      <c r="B73" s="76" t="s">
        <v>234</v>
      </c>
      <c r="C73" s="87" t="s">
        <v>235</v>
      </c>
      <c r="D73" s="73"/>
      <c r="E73" s="20" t="s">
        <v>111</v>
      </c>
      <c r="F73" s="72"/>
      <c r="G73" s="13"/>
      <c r="H73" s="20" t="s">
        <v>270</v>
      </c>
      <c r="I73" s="20" t="s">
        <v>28</v>
      </c>
      <c r="J73" s="20" t="s">
        <v>28</v>
      </c>
      <c r="K73" s="20" t="s">
        <v>28</v>
      </c>
      <c r="L73" s="20" t="s">
        <v>27</v>
      </c>
      <c r="M73" s="20" t="s">
        <v>24</v>
      </c>
      <c r="N73" s="20" t="s">
        <v>27</v>
      </c>
      <c r="O73" s="20" t="s">
        <v>25</v>
      </c>
      <c r="P73" s="20" t="s">
        <v>25</v>
      </c>
      <c r="Q73" s="20" t="s">
        <v>27</v>
      </c>
      <c r="R73" s="20" t="s">
        <v>27</v>
      </c>
      <c r="S73" s="106" t="s">
        <v>27</v>
      </c>
      <c r="T73" s="104" t="s">
        <v>24</v>
      </c>
      <c r="U73" s="104" t="s">
        <v>27</v>
      </c>
      <c r="V73" s="104" t="s">
        <v>27</v>
      </c>
      <c r="W73" s="104" t="s">
        <v>27</v>
      </c>
      <c r="X73" s="104" t="s">
        <v>28</v>
      </c>
      <c r="Y73" s="104" t="s">
        <v>28</v>
      </c>
      <c r="Z73" s="104" t="s">
        <v>28</v>
      </c>
      <c r="AA73" s="104" t="s">
        <v>24</v>
      </c>
      <c r="AB73" s="104" t="s">
        <v>27</v>
      </c>
      <c r="AC73" s="104" t="s">
        <v>26</v>
      </c>
      <c r="AD73" s="104" t="s">
        <v>28</v>
      </c>
      <c r="AE73" s="104" t="s">
        <v>28</v>
      </c>
      <c r="AF73" s="104" t="s">
        <v>27</v>
      </c>
      <c r="AG73" s="104" t="s">
        <v>27</v>
      </c>
      <c r="AH73" s="95" t="s">
        <v>24</v>
      </c>
      <c r="AI73" s="95" t="s">
        <v>25</v>
      </c>
      <c r="AJ73" s="95" t="s">
        <v>25</v>
      </c>
      <c r="AK73" s="95" t="s">
        <v>27</v>
      </c>
      <c r="AL73" s="20" t="s">
        <v>27</v>
      </c>
      <c r="AM73" s="20" t="s">
        <v>28</v>
      </c>
      <c r="AN73" s="20" t="s">
        <v>28</v>
      </c>
      <c r="AO73" s="20" t="s">
        <v>24</v>
      </c>
      <c r="AP73" s="20" t="s">
        <v>26</v>
      </c>
      <c r="AQ73" s="20" t="s">
        <v>28</v>
      </c>
      <c r="AR73" s="20" t="s">
        <v>28</v>
      </c>
      <c r="AS73" s="20" t="s">
        <v>28</v>
      </c>
      <c r="AT73" s="20"/>
      <c r="AU73" s="20"/>
      <c r="AV73" s="20"/>
      <c r="AW73" s="96">
        <f t="shared" si="37"/>
        <v>2</v>
      </c>
      <c r="AX73" s="8">
        <f t="shared" si="38"/>
        <v>10</v>
      </c>
      <c r="AY73" s="8">
        <f t="shared" si="39"/>
        <v>10</v>
      </c>
      <c r="AZ73" s="8">
        <f t="shared" si="40"/>
        <v>0</v>
      </c>
      <c r="BA73" s="8">
        <f t="shared" si="41"/>
        <v>0</v>
      </c>
      <c r="BB73" s="8">
        <f t="shared" si="42"/>
        <v>0</v>
      </c>
      <c r="BC73" s="8">
        <f t="shared" si="43"/>
        <v>0</v>
      </c>
      <c r="BD73" s="8">
        <f t="shared" si="44"/>
        <v>0</v>
      </c>
      <c r="BE73" s="8">
        <f t="shared" si="45"/>
        <v>0</v>
      </c>
      <c r="BF73" s="14">
        <f t="shared" si="46"/>
        <v>0</v>
      </c>
      <c r="BG73" s="14">
        <f t="shared" si="47"/>
        <v>0</v>
      </c>
      <c r="BH73" s="8">
        <f t="shared" si="48"/>
        <v>4</v>
      </c>
      <c r="BI73" s="8">
        <f t="shared" si="49"/>
        <v>1</v>
      </c>
      <c r="BJ73" s="14">
        <f t="shared" si="50"/>
        <v>0</v>
      </c>
      <c r="BK73" s="8">
        <f t="shared" si="51"/>
        <v>0</v>
      </c>
      <c r="BL73" s="15">
        <f t="shared" si="28"/>
        <v>22</v>
      </c>
      <c r="BM73" s="18">
        <f t="shared" si="52"/>
        <v>4</v>
      </c>
      <c r="BN73" s="16">
        <f t="shared" si="29"/>
        <v>26</v>
      </c>
      <c r="BO73" s="16">
        <f t="shared" si="30"/>
        <v>0</v>
      </c>
      <c r="BP73" s="16">
        <f t="shared" si="31"/>
        <v>0</v>
      </c>
      <c r="BQ73" s="16">
        <f t="shared" si="32"/>
        <v>0</v>
      </c>
      <c r="BR73" s="17"/>
      <c r="BS73" s="17"/>
      <c r="BT73" s="18">
        <f t="shared" si="33"/>
        <v>-26</v>
      </c>
      <c r="BU73" s="4"/>
      <c r="BV73" s="4">
        <f t="shared" si="34"/>
        <v>0</v>
      </c>
      <c r="BW73" s="4">
        <f t="shared" si="35"/>
        <v>0</v>
      </c>
      <c r="BX73" s="4"/>
      <c r="BY73" s="4">
        <f t="shared" si="36"/>
        <v>0</v>
      </c>
      <c r="CB73" s="70">
        <f t="shared" si="53"/>
        <v>-0.33333333333333348</v>
      </c>
      <c r="CC73">
        <f>VLOOKUP(B73,[1]HK!$B$11:$Q$95,16,0)</f>
        <v>4</v>
      </c>
      <c r="CD73" s="35">
        <f t="shared" si="54"/>
        <v>0</v>
      </c>
    </row>
    <row r="74" spans="1:82" ht="15.6" x14ac:dyDescent="0.3">
      <c r="A74" s="8">
        <v>65</v>
      </c>
      <c r="B74" s="88" t="s">
        <v>236</v>
      </c>
      <c r="C74" s="89" t="s">
        <v>237</v>
      </c>
      <c r="D74" s="73"/>
      <c r="E74" s="20" t="s">
        <v>111</v>
      </c>
      <c r="F74" s="72"/>
      <c r="G74" s="13"/>
      <c r="H74" s="20" t="s">
        <v>26</v>
      </c>
      <c r="I74" s="20" t="s">
        <v>26</v>
      </c>
      <c r="J74" s="20" t="s">
        <v>26</v>
      </c>
      <c r="K74" s="20" t="s">
        <v>27</v>
      </c>
      <c r="L74" s="20" t="s">
        <v>27</v>
      </c>
      <c r="M74" s="20" t="s">
        <v>25</v>
      </c>
      <c r="N74" s="20" t="s">
        <v>24</v>
      </c>
      <c r="O74" s="20" t="s">
        <v>25</v>
      </c>
      <c r="P74" s="20" t="s">
        <v>25</v>
      </c>
      <c r="Q74" s="20" t="s">
        <v>25</v>
      </c>
      <c r="R74" s="20" t="s">
        <v>27</v>
      </c>
      <c r="S74" s="106" t="s">
        <v>27</v>
      </c>
      <c r="T74" s="104" t="s">
        <v>27</v>
      </c>
      <c r="U74" s="104" t="s">
        <v>24</v>
      </c>
      <c r="V74" s="104" t="s">
        <v>27</v>
      </c>
      <c r="W74" s="104" t="s">
        <v>27</v>
      </c>
      <c r="X74" s="104" t="s">
        <v>27</v>
      </c>
      <c r="Y74" s="104" t="s">
        <v>27</v>
      </c>
      <c r="Z74" s="104" t="s">
        <v>27</v>
      </c>
      <c r="AA74" s="104" t="s">
        <v>27</v>
      </c>
      <c r="AB74" s="104" t="s">
        <v>24</v>
      </c>
      <c r="AC74" s="104" t="s">
        <v>29</v>
      </c>
      <c r="AD74" s="104" t="s">
        <v>29</v>
      </c>
      <c r="AE74" s="104" t="s">
        <v>27</v>
      </c>
      <c r="AF74" s="104" t="s">
        <v>27</v>
      </c>
      <c r="AG74" s="104" t="s">
        <v>27</v>
      </c>
      <c r="AH74" s="95" t="s">
        <v>27</v>
      </c>
      <c r="AI74" s="95" t="s">
        <v>24</v>
      </c>
      <c r="AJ74" s="95" t="s">
        <v>27</v>
      </c>
      <c r="AK74" s="95" t="s">
        <v>27</v>
      </c>
      <c r="AL74" s="20" t="s">
        <v>27</v>
      </c>
      <c r="AM74" s="20" t="s">
        <v>28</v>
      </c>
      <c r="AN74" s="20" t="s">
        <v>27</v>
      </c>
      <c r="AO74" s="20" t="s">
        <v>27</v>
      </c>
      <c r="AP74" s="20" t="s">
        <v>24</v>
      </c>
      <c r="AQ74" s="20" t="s">
        <v>25</v>
      </c>
      <c r="AR74" s="20" t="s">
        <v>27</v>
      </c>
      <c r="AS74" s="20" t="s">
        <v>25</v>
      </c>
      <c r="AT74" s="20"/>
      <c r="AU74" s="20"/>
      <c r="AV74" s="20"/>
      <c r="AW74" s="96">
        <f t="shared" si="37"/>
        <v>2</v>
      </c>
      <c r="AX74" s="8">
        <f t="shared" si="38"/>
        <v>19</v>
      </c>
      <c r="AY74" s="8">
        <f t="shared" si="39"/>
        <v>1</v>
      </c>
      <c r="AZ74" s="8">
        <f t="shared" si="40"/>
        <v>0</v>
      </c>
      <c r="BA74" s="8">
        <f t="shared" si="41"/>
        <v>0</v>
      </c>
      <c r="BB74" s="8">
        <f t="shared" si="42"/>
        <v>2</v>
      </c>
      <c r="BC74" s="8">
        <f t="shared" si="43"/>
        <v>0</v>
      </c>
      <c r="BD74" s="8">
        <f t="shared" si="44"/>
        <v>0</v>
      </c>
      <c r="BE74" s="8">
        <f t="shared" si="45"/>
        <v>0</v>
      </c>
      <c r="BF74" s="14">
        <f t="shared" si="46"/>
        <v>0</v>
      </c>
      <c r="BG74" s="14">
        <f t="shared" si="47"/>
        <v>0</v>
      </c>
      <c r="BH74" s="8">
        <f t="shared" si="48"/>
        <v>4</v>
      </c>
      <c r="BI74" s="8">
        <f t="shared" si="49"/>
        <v>0</v>
      </c>
      <c r="BJ74" s="14">
        <f t="shared" si="50"/>
        <v>0</v>
      </c>
      <c r="BK74" s="8">
        <f t="shared" si="51"/>
        <v>0</v>
      </c>
      <c r="BL74" s="15">
        <f t="shared" si="28"/>
        <v>24</v>
      </c>
      <c r="BM74" s="18">
        <f t="shared" si="52"/>
        <v>4</v>
      </c>
      <c r="BN74" s="16">
        <f t="shared" si="29"/>
        <v>28</v>
      </c>
      <c r="BO74" s="16">
        <f t="shared" si="30"/>
        <v>2</v>
      </c>
      <c r="BP74" s="16">
        <f t="shared" si="31"/>
        <v>0</v>
      </c>
      <c r="BQ74" s="16">
        <f t="shared" si="32"/>
        <v>0</v>
      </c>
      <c r="BR74" s="17"/>
      <c r="BS74" s="17"/>
      <c r="BT74" s="18">
        <f t="shared" si="33"/>
        <v>-28</v>
      </c>
      <c r="BU74" s="4"/>
      <c r="BV74" s="4">
        <f t="shared" si="34"/>
        <v>16</v>
      </c>
      <c r="BW74" s="4">
        <f t="shared" si="35"/>
        <v>0</v>
      </c>
      <c r="BX74" s="4"/>
      <c r="BY74" s="4">
        <f t="shared" si="36"/>
        <v>0</v>
      </c>
      <c r="CB74" s="70">
        <f t="shared" si="53"/>
        <v>0</v>
      </c>
      <c r="CC74">
        <f>VLOOKUP(B74,[1]HK!$B$11:$Q$95,16,0)</f>
        <v>4</v>
      </c>
      <c r="CD74" s="35">
        <f t="shared" si="54"/>
        <v>0</v>
      </c>
    </row>
    <row r="75" spans="1:82" ht="15.6" x14ac:dyDescent="0.3">
      <c r="A75" s="8">
        <v>66</v>
      </c>
      <c r="B75" s="90" t="s">
        <v>238</v>
      </c>
      <c r="C75" s="87" t="s">
        <v>45</v>
      </c>
      <c r="D75" s="73"/>
      <c r="E75" s="20" t="s">
        <v>111</v>
      </c>
      <c r="F75" s="72"/>
      <c r="G75" s="13"/>
      <c r="H75" s="20" t="s">
        <v>24</v>
      </c>
      <c r="I75" s="20" t="s">
        <v>26</v>
      </c>
      <c r="J75" s="20" t="s">
        <v>26</v>
      </c>
      <c r="K75" s="20" t="s">
        <v>26</v>
      </c>
      <c r="L75" s="20" t="s">
        <v>26</v>
      </c>
      <c r="M75" s="20" t="s">
        <v>26</v>
      </c>
      <c r="N75" s="20" t="s">
        <v>26</v>
      </c>
      <c r="O75" s="20" t="s">
        <v>26</v>
      </c>
      <c r="P75" s="20" t="s">
        <v>26</v>
      </c>
      <c r="Q75" s="20" t="s">
        <v>26</v>
      </c>
      <c r="R75" s="43" t="s">
        <v>26</v>
      </c>
      <c r="S75" s="106" t="s">
        <v>26</v>
      </c>
      <c r="T75" s="104" t="s">
        <v>26</v>
      </c>
      <c r="U75" s="104" t="s">
        <v>26</v>
      </c>
      <c r="V75" s="104" t="s">
        <v>26</v>
      </c>
      <c r="W75" s="104" t="s">
        <v>26</v>
      </c>
      <c r="X75" s="104" t="s">
        <v>26</v>
      </c>
      <c r="Y75" s="104" t="s">
        <v>26</v>
      </c>
      <c r="Z75" s="104" t="s">
        <v>26</v>
      </c>
      <c r="AA75" s="104" t="s">
        <v>26</v>
      </c>
      <c r="AB75" s="104" t="s">
        <v>26</v>
      </c>
      <c r="AC75" s="104" t="s">
        <v>26</v>
      </c>
      <c r="AD75" s="104" t="s">
        <v>26</v>
      </c>
      <c r="AE75" s="104" t="s">
        <v>26</v>
      </c>
      <c r="AF75" s="104" t="s">
        <v>26</v>
      </c>
      <c r="AG75" s="104" t="s">
        <v>26</v>
      </c>
      <c r="AH75" s="95" t="s">
        <v>26</v>
      </c>
      <c r="AI75" s="95" t="s">
        <v>26</v>
      </c>
      <c r="AJ75" s="95" t="s">
        <v>26</v>
      </c>
      <c r="AK75" s="95" t="s">
        <v>26</v>
      </c>
      <c r="AL75" s="20" t="s">
        <v>26</v>
      </c>
      <c r="AM75" s="20" t="s">
        <v>26</v>
      </c>
      <c r="AN75" s="20" t="s">
        <v>26</v>
      </c>
      <c r="AO75" s="20" t="s">
        <v>26</v>
      </c>
      <c r="AP75" s="20" t="s">
        <v>26</v>
      </c>
      <c r="AQ75" s="20" t="s">
        <v>26</v>
      </c>
      <c r="AR75" s="20" t="s">
        <v>26</v>
      </c>
      <c r="AS75" s="20" t="s">
        <v>26</v>
      </c>
      <c r="AT75" s="20"/>
      <c r="AU75" s="20"/>
      <c r="AV75" s="20"/>
      <c r="AW75" s="96">
        <f t="shared" si="37"/>
        <v>0</v>
      </c>
      <c r="AX75" s="8">
        <f t="shared" si="38"/>
        <v>0</v>
      </c>
      <c r="AY75" s="8">
        <f t="shared" si="39"/>
        <v>0</v>
      </c>
      <c r="AZ75" s="8">
        <f t="shared" si="40"/>
        <v>0</v>
      </c>
      <c r="BA75" s="8">
        <f t="shared" si="41"/>
        <v>0</v>
      </c>
      <c r="BB75" s="8">
        <f t="shared" si="42"/>
        <v>0</v>
      </c>
      <c r="BC75" s="8">
        <f t="shared" si="43"/>
        <v>0</v>
      </c>
      <c r="BD75" s="8">
        <f t="shared" si="44"/>
        <v>0</v>
      </c>
      <c r="BE75" s="8">
        <f t="shared" si="45"/>
        <v>0</v>
      </c>
      <c r="BF75" s="14">
        <f t="shared" si="46"/>
        <v>0</v>
      </c>
      <c r="BG75" s="14">
        <f t="shared" si="47"/>
        <v>0</v>
      </c>
      <c r="BH75" s="8">
        <f t="shared" si="48"/>
        <v>0</v>
      </c>
      <c r="BI75" s="8">
        <f t="shared" si="49"/>
        <v>20</v>
      </c>
      <c r="BJ75" s="14">
        <f t="shared" si="50"/>
        <v>0</v>
      </c>
      <c r="BK75" s="8">
        <f t="shared" si="51"/>
        <v>0</v>
      </c>
      <c r="BL75" s="15">
        <f t="shared" si="28"/>
        <v>0</v>
      </c>
      <c r="BM75" s="18">
        <f t="shared" si="52"/>
        <v>0</v>
      </c>
      <c r="BN75" s="16">
        <f t="shared" si="29"/>
        <v>0</v>
      </c>
      <c r="BO75" s="16">
        <f t="shared" si="30"/>
        <v>0</v>
      </c>
      <c r="BP75" s="16">
        <f t="shared" si="31"/>
        <v>0</v>
      </c>
      <c r="BQ75" s="16">
        <f t="shared" si="32"/>
        <v>0</v>
      </c>
      <c r="BR75" s="17"/>
      <c r="BS75" s="17"/>
      <c r="BT75" s="18">
        <f t="shared" si="33"/>
        <v>0</v>
      </c>
      <c r="BU75" s="4"/>
      <c r="BV75" s="4">
        <f t="shared" si="34"/>
        <v>0</v>
      </c>
      <c r="BW75" s="4">
        <f t="shared" si="35"/>
        <v>0</v>
      </c>
      <c r="BX75" s="4"/>
      <c r="BY75" s="4">
        <f t="shared" si="36"/>
        <v>0</v>
      </c>
      <c r="CB75" s="70">
        <f t="shared" si="53"/>
        <v>0</v>
      </c>
      <c r="CC75">
        <f>VLOOKUP(B75,[1]HK!$B$11:$Q$95,16,0)</f>
        <v>0</v>
      </c>
      <c r="CD75" s="35">
        <f t="shared" si="54"/>
        <v>0</v>
      </c>
    </row>
    <row r="76" spans="1:82" ht="15.6" x14ac:dyDescent="0.3">
      <c r="A76" s="8">
        <v>67</v>
      </c>
      <c r="B76" s="90" t="s">
        <v>239</v>
      </c>
      <c r="C76" s="91" t="s">
        <v>32</v>
      </c>
      <c r="D76" s="73"/>
      <c r="E76" s="20" t="s">
        <v>111</v>
      </c>
      <c r="F76" s="72"/>
      <c r="G76" s="13"/>
      <c r="H76" s="20" t="s">
        <v>270</v>
      </c>
      <c r="I76" s="20" t="s">
        <v>24</v>
      </c>
      <c r="J76" s="20" t="s">
        <v>27</v>
      </c>
      <c r="K76" s="20" t="s">
        <v>27</v>
      </c>
      <c r="L76" s="20" t="s">
        <v>27</v>
      </c>
      <c r="M76" s="20" t="s">
        <v>27</v>
      </c>
      <c r="N76" s="20" t="s">
        <v>27</v>
      </c>
      <c r="O76" s="20" t="s">
        <v>25</v>
      </c>
      <c r="P76" s="20" t="s">
        <v>24</v>
      </c>
      <c r="Q76" s="20" t="s">
        <v>27</v>
      </c>
      <c r="R76" s="20" t="s">
        <v>25</v>
      </c>
      <c r="S76" s="106" t="s">
        <v>27</v>
      </c>
      <c r="T76" s="104" t="s">
        <v>25</v>
      </c>
      <c r="U76" s="104" t="s">
        <v>25</v>
      </c>
      <c r="V76" s="104" t="s">
        <v>25</v>
      </c>
      <c r="W76" s="104" t="s">
        <v>24</v>
      </c>
      <c r="X76" s="104" t="s">
        <v>28</v>
      </c>
      <c r="Y76" s="104" t="s">
        <v>28</v>
      </c>
      <c r="Z76" s="104" t="s">
        <v>28</v>
      </c>
      <c r="AA76" s="104" t="s">
        <v>27</v>
      </c>
      <c r="AB76" s="104" t="s">
        <v>26</v>
      </c>
      <c r="AC76" s="104" t="s">
        <v>26</v>
      </c>
      <c r="AD76" s="104" t="s">
        <v>24</v>
      </c>
      <c r="AE76" s="104" t="s">
        <v>28</v>
      </c>
      <c r="AF76" s="104" t="s">
        <v>27</v>
      </c>
      <c r="AG76" s="104" t="s">
        <v>25</v>
      </c>
      <c r="AH76" s="95" t="s">
        <v>25</v>
      </c>
      <c r="AI76" s="95" t="s">
        <v>25</v>
      </c>
      <c r="AJ76" s="95" t="s">
        <v>25</v>
      </c>
      <c r="AK76" s="95" t="s">
        <v>24</v>
      </c>
      <c r="AL76" s="20" t="s">
        <v>28</v>
      </c>
      <c r="AM76" s="20" t="s">
        <v>28</v>
      </c>
      <c r="AN76" s="20" t="s">
        <v>26</v>
      </c>
      <c r="AO76" s="20" t="s">
        <v>27</v>
      </c>
      <c r="AP76" s="20" t="s">
        <v>25</v>
      </c>
      <c r="AQ76" s="20" t="s">
        <v>25</v>
      </c>
      <c r="AR76" s="20" t="s">
        <v>24</v>
      </c>
      <c r="AS76" s="20" t="s">
        <v>25</v>
      </c>
      <c r="AT76" s="20"/>
      <c r="AU76" s="20"/>
      <c r="AV76" s="20"/>
      <c r="AW76" s="96">
        <f t="shared" si="37"/>
        <v>11</v>
      </c>
      <c r="AX76" s="8">
        <f t="shared" si="38"/>
        <v>4</v>
      </c>
      <c r="AY76" s="8">
        <f t="shared" si="39"/>
        <v>6</v>
      </c>
      <c r="AZ76" s="8">
        <f t="shared" si="40"/>
        <v>0</v>
      </c>
      <c r="BA76" s="8">
        <f t="shared" si="41"/>
        <v>0</v>
      </c>
      <c r="BB76" s="8">
        <f t="shared" si="42"/>
        <v>0</v>
      </c>
      <c r="BC76" s="8">
        <f t="shared" si="43"/>
        <v>0</v>
      </c>
      <c r="BD76" s="8">
        <f t="shared" si="44"/>
        <v>0</v>
      </c>
      <c r="BE76" s="8">
        <f t="shared" si="45"/>
        <v>0</v>
      </c>
      <c r="BF76" s="14">
        <f t="shared" si="46"/>
        <v>0</v>
      </c>
      <c r="BG76" s="14">
        <f t="shared" si="47"/>
        <v>0</v>
      </c>
      <c r="BH76" s="8">
        <f t="shared" si="48"/>
        <v>4</v>
      </c>
      <c r="BI76" s="8">
        <f t="shared" si="49"/>
        <v>2</v>
      </c>
      <c r="BJ76" s="14">
        <f t="shared" si="50"/>
        <v>0</v>
      </c>
      <c r="BK76" s="8">
        <f t="shared" si="51"/>
        <v>0</v>
      </c>
      <c r="BL76" s="15">
        <f t="shared" si="28"/>
        <v>21</v>
      </c>
      <c r="BM76" s="18">
        <f t="shared" si="52"/>
        <v>4</v>
      </c>
      <c r="BN76" s="16">
        <f t="shared" si="29"/>
        <v>25</v>
      </c>
      <c r="BO76" s="16">
        <f t="shared" si="30"/>
        <v>0</v>
      </c>
      <c r="BP76" s="16">
        <f t="shared" si="31"/>
        <v>0</v>
      </c>
      <c r="BQ76" s="16">
        <f t="shared" si="32"/>
        <v>0</v>
      </c>
      <c r="BR76" s="17"/>
      <c r="BS76" s="17"/>
      <c r="BT76" s="18">
        <f t="shared" si="33"/>
        <v>-25</v>
      </c>
      <c r="BU76" s="4"/>
      <c r="BV76" s="4">
        <f t="shared" si="34"/>
        <v>0</v>
      </c>
      <c r="BW76" s="4">
        <f t="shared" si="35"/>
        <v>0</v>
      </c>
      <c r="BX76" s="4"/>
      <c r="BY76" s="4">
        <f t="shared" si="36"/>
        <v>0</v>
      </c>
      <c r="CB76" s="70">
        <f t="shared" si="53"/>
        <v>-0.5</v>
      </c>
      <c r="CC76">
        <f>VLOOKUP(B76,[1]HK!$B$11:$Q$95,16,0)</f>
        <v>4</v>
      </c>
      <c r="CD76" s="35">
        <f t="shared" si="54"/>
        <v>0</v>
      </c>
    </row>
    <row r="77" spans="1:82" ht="15.6" x14ac:dyDescent="0.3">
      <c r="A77" s="8">
        <v>68</v>
      </c>
      <c r="B77" s="90" t="s">
        <v>240</v>
      </c>
      <c r="C77" s="86" t="s">
        <v>241</v>
      </c>
      <c r="D77" s="73"/>
      <c r="E77" s="20" t="s">
        <v>111</v>
      </c>
      <c r="F77" s="72"/>
      <c r="G77" s="13"/>
      <c r="H77" s="20" t="s">
        <v>25</v>
      </c>
      <c r="I77" s="20" t="s">
        <v>25</v>
      </c>
      <c r="J77" s="20" t="s">
        <v>24</v>
      </c>
      <c r="K77" s="20" t="s">
        <v>27</v>
      </c>
      <c r="L77" s="20" t="s">
        <v>27</v>
      </c>
      <c r="M77" s="20" t="s">
        <v>25</v>
      </c>
      <c r="N77" s="20" t="s">
        <v>25</v>
      </c>
      <c r="O77" s="20" t="s">
        <v>25</v>
      </c>
      <c r="P77" s="20" t="s">
        <v>25</v>
      </c>
      <c r="Q77" s="20" t="s">
        <v>24</v>
      </c>
      <c r="R77" s="20" t="s">
        <v>25</v>
      </c>
      <c r="S77" s="106" t="s">
        <v>26</v>
      </c>
      <c r="T77" s="104" t="s">
        <v>25</v>
      </c>
      <c r="U77" s="104" t="s">
        <v>25</v>
      </c>
      <c r="V77" s="104" t="s">
        <v>25</v>
      </c>
      <c r="W77" s="104" t="s">
        <v>25</v>
      </c>
      <c r="X77" s="104" t="s">
        <v>24</v>
      </c>
      <c r="Y77" s="104" t="s">
        <v>25</v>
      </c>
      <c r="Z77" s="104" t="s">
        <v>25</v>
      </c>
      <c r="AA77" s="104" t="s">
        <v>25</v>
      </c>
      <c r="AB77" s="104" t="s">
        <v>25</v>
      </c>
      <c r="AC77" s="104" t="s">
        <v>25</v>
      </c>
      <c r="AD77" s="104" t="s">
        <v>25</v>
      </c>
      <c r="AE77" s="104" t="s">
        <v>24</v>
      </c>
      <c r="AF77" s="104" t="s">
        <v>25</v>
      </c>
      <c r="AG77" s="104" t="s">
        <v>25</v>
      </c>
      <c r="AH77" s="95" t="s">
        <v>25</v>
      </c>
      <c r="AI77" s="95" t="s">
        <v>27</v>
      </c>
      <c r="AJ77" s="95" t="s">
        <v>27</v>
      </c>
      <c r="AK77" s="95" t="s">
        <v>27</v>
      </c>
      <c r="AL77" s="20" t="s">
        <v>24</v>
      </c>
      <c r="AM77" s="20" t="s">
        <v>27</v>
      </c>
      <c r="AN77" s="20" t="s">
        <v>25</v>
      </c>
      <c r="AO77" s="20" t="s">
        <v>25</v>
      </c>
      <c r="AP77" s="20" t="s">
        <v>27</v>
      </c>
      <c r="AQ77" s="20" t="s">
        <v>25</v>
      </c>
      <c r="AR77" s="20" t="s">
        <v>25</v>
      </c>
      <c r="AS77" s="20" t="s">
        <v>24</v>
      </c>
      <c r="AT77" s="20"/>
      <c r="AU77" s="20"/>
      <c r="AV77" s="20"/>
      <c r="AW77" s="96">
        <f t="shared" si="37"/>
        <v>18</v>
      </c>
      <c r="AX77" s="8">
        <f t="shared" si="38"/>
        <v>5</v>
      </c>
      <c r="AY77" s="8">
        <f t="shared" si="39"/>
        <v>0</v>
      </c>
      <c r="AZ77" s="8">
        <f t="shared" si="40"/>
        <v>0</v>
      </c>
      <c r="BA77" s="8">
        <f t="shared" si="41"/>
        <v>0</v>
      </c>
      <c r="BB77" s="8">
        <f t="shared" si="42"/>
        <v>0</v>
      </c>
      <c r="BC77" s="8">
        <f t="shared" si="43"/>
        <v>0</v>
      </c>
      <c r="BD77" s="8">
        <f t="shared" si="44"/>
        <v>0</v>
      </c>
      <c r="BE77" s="8">
        <f t="shared" si="45"/>
        <v>0</v>
      </c>
      <c r="BF77" s="14">
        <f t="shared" si="46"/>
        <v>0</v>
      </c>
      <c r="BG77" s="14">
        <f t="shared" si="47"/>
        <v>0</v>
      </c>
      <c r="BH77" s="8">
        <f t="shared" si="48"/>
        <v>4</v>
      </c>
      <c r="BI77" s="8">
        <f t="shared" si="49"/>
        <v>1</v>
      </c>
      <c r="BJ77" s="14">
        <f t="shared" si="50"/>
        <v>0</v>
      </c>
      <c r="BK77" s="8">
        <f t="shared" si="51"/>
        <v>0</v>
      </c>
      <c r="BL77" s="15">
        <f t="shared" si="28"/>
        <v>23</v>
      </c>
      <c r="BM77" s="18">
        <f t="shared" si="52"/>
        <v>4</v>
      </c>
      <c r="BN77" s="16">
        <f t="shared" si="29"/>
        <v>27</v>
      </c>
      <c r="BO77" s="16">
        <f t="shared" si="30"/>
        <v>0</v>
      </c>
      <c r="BP77" s="16">
        <f t="shared" si="31"/>
        <v>0</v>
      </c>
      <c r="BQ77" s="16">
        <f t="shared" si="32"/>
        <v>0</v>
      </c>
      <c r="BR77" s="17"/>
      <c r="BS77" s="17"/>
      <c r="BT77" s="18">
        <f t="shared" si="33"/>
        <v>-27</v>
      </c>
      <c r="BU77" s="4"/>
      <c r="BV77" s="4">
        <f t="shared" si="34"/>
        <v>0</v>
      </c>
      <c r="BW77" s="4">
        <f t="shared" si="35"/>
        <v>0</v>
      </c>
      <c r="BX77" s="4"/>
      <c r="BY77" s="4">
        <f t="shared" si="36"/>
        <v>0</v>
      </c>
      <c r="CB77" s="70">
        <f t="shared" si="53"/>
        <v>-0.16666666666666652</v>
      </c>
      <c r="CC77">
        <f>VLOOKUP(B77,[1]HK!$B$11:$Q$95,16,0)</f>
        <v>4</v>
      </c>
      <c r="CD77" s="35">
        <f t="shared" si="54"/>
        <v>0</v>
      </c>
    </row>
    <row r="78" spans="1:82" ht="15.6" x14ac:dyDescent="0.3">
      <c r="A78" s="8">
        <v>69</v>
      </c>
      <c r="B78" s="90" t="s">
        <v>243</v>
      </c>
      <c r="C78" s="80" t="s">
        <v>244</v>
      </c>
      <c r="D78" s="73"/>
      <c r="E78" s="20" t="s">
        <v>111</v>
      </c>
      <c r="F78" s="72"/>
      <c r="G78" s="13"/>
      <c r="H78" s="20" t="s">
        <v>26</v>
      </c>
      <c r="I78" s="20" t="s">
        <v>26</v>
      </c>
      <c r="J78" s="20" t="s">
        <v>26</v>
      </c>
      <c r="K78" s="20" t="s">
        <v>26</v>
      </c>
      <c r="L78" s="20" t="s">
        <v>26</v>
      </c>
      <c r="M78" s="20" t="s">
        <v>26</v>
      </c>
      <c r="N78" s="20" t="s">
        <v>26</v>
      </c>
      <c r="O78" s="20" t="s">
        <v>26</v>
      </c>
      <c r="P78" s="20" t="s">
        <v>26</v>
      </c>
      <c r="Q78" s="20" t="s">
        <v>26</v>
      </c>
      <c r="R78" s="20" t="s">
        <v>26</v>
      </c>
      <c r="S78" s="106" t="s">
        <v>26</v>
      </c>
      <c r="T78" s="104" t="s">
        <v>26</v>
      </c>
      <c r="U78" s="104" t="s">
        <v>26</v>
      </c>
      <c r="V78" s="104" t="s">
        <v>26</v>
      </c>
      <c r="W78" s="104" t="s">
        <v>26</v>
      </c>
      <c r="X78" s="104" t="s">
        <v>26</v>
      </c>
      <c r="Y78" s="104" t="s">
        <v>26</v>
      </c>
      <c r="Z78" s="104" t="s">
        <v>26</v>
      </c>
      <c r="AA78" s="104" t="s">
        <v>26</v>
      </c>
      <c r="AB78" s="104" t="s">
        <v>26</v>
      </c>
      <c r="AC78" s="104" t="s">
        <v>26</v>
      </c>
      <c r="AD78" s="104" t="s">
        <v>26</v>
      </c>
      <c r="AE78" s="104" t="s">
        <v>26</v>
      </c>
      <c r="AF78" s="104" t="s">
        <v>26</v>
      </c>
      <c r="AG78" s="104" t="s">
        <v>26</v>
      </c>
      <c r="AH78" s="95" t="s">
        <v>26</v>
      </c>
      <c r="AI78" s="95" t="s">
        <v>26</v>
      </c>
      <c r="AJ78" s="95" t="s">
        <v>26</v>
      </c>
      <c r="AK78" s="95" t="s">
        <v>26</v>
      </c>
      <c r="AL78" s="20" t="s">
        <v>26</v>
      </c>
      <c r="AM78" s="20" t="s">
        <v>26</v>
      </c>
      <c r="AN78" s="20" t="s">
        <v>26</v>
      </c>
      <c r="AO78" s="20" t="s">
        <v>26</v>
      </c>
      <c r="AP78" s="20" t="s">
        <v>26</v>
      </c>
      <c r="AQ78" s="20" t="s">
        <v>26</v>
      </c>
      <c r="AR78" s="20" t="s">
        <v>26</v>
      </c>
      <c r="AS78" s="20" t="s">
        <v>26</v>
      </c>
      <c r="AT78" s="20"/>
      <c r="AU78" s="20"/>
      <c r="AV78" s="20"/>
      <c r="AW78" s="96">
        <f t="shared" si="37"/>
        <v>0</v>
      </c>
      <c r="AX78" s="8">
        <f t="shared" si="38"/>
        <v>0</v>
      </c>
      <c r="AY78" s="8">
        <f t="shared" si="39"/>
        <v>0</v>
      </c>
      <c r="AZ78" s="8">
        <f t="shared" si="40"/>
        <v>0</v>
      </c>
      <c r="BA78" s="8">
        <f t="shared" si="41"/>
        <v>0</v>
      </c>
      <c r="BB78" s="8">
        <f t="shared" si="42"/>
        <v>0</v>
      </c>
      <c r="BC78" s="8">
        <f t="shared" si="43"/>
        <v>0</v>
      </c>
      <c r="BD78" s="8">
        <f t="shared" si="44"/>
        <v>0</v>
      </c>
      <c r="BE78" s="8">
        <f t="shared" si="45"/>
        <v>0</v>
      </c>
      <c r="BF78" s="14">
        <f t="shared" si="46"/>
        <v>0</v>
      </c>
      <c r="BG78" s="14">
        <f t="shared" si="47"/>
        <v>0</v>
      </c>
      <c r="BH78" s="8">
        <f t="shared" si="48"/>
        <v>0</v>
      </c>
      <c r="BI78" s="8">
        <f t="shared" si="49"/>
        <v>20</v>
      </c>
      <c r="BJ78" s="14">
        <f t="shared" si="50"/>
        <v>0</v>
      </c>
      <c r="BK78" s="8">
        <f t="shared" si="51"/>
        <v>0</v>
      </c>
      <c r="BL78" s="15">
        <f t="shared" si="28"/>
        <v>0</v>
      </c>
      <c r="BM78" s="18">
        <f t="shared" si="52"/>
        <v>0</v>
      </c>
      <c r="BN78" s="16">
        <f t="shared" si="29"/>
        <v>0</v>
      </c>
      <c r="BO78" s="16">
        <f t="shared" si="30"/>
        <v>0</v>
      </c>
      <c r="BP78" s="16">
        <f t="shared" si="31"/>
        <v>0</v>
      </c>
      <c r="BQ78" s="16">
        <f t="shared" si="32"/>
        <v>0</v>
      </c>
      <c r="BR78" s="17"/>
      <c r="BS78" s="17"/>
      <c r="BT78" s="18">
        <f t="shared" si="33"/>
        <v>0</v>
      </c>
      <c r="BU78" s="4"/>
      <c r="BV78" s="4">
        <f t="shared" si="34"/>
        <v>0</v>
      </c>
      <c r="BW78" s="4">
        <f t="shared" si="35"/>
        <v>0</v>
      </c>
      <c r="BX78" s="4"/>
      <c r="BY78" s="4">
        <f t="shared" si="36"/>
        <v>0</v>
      </c>
      <c r="CB78" s="70">
        <f t="shared" si="53"/>
        <v>0</v>
      </c>
      <c r="CC78" t="e">
        <f>VLOOKUP(B78,[1]HK!$B$11:$Q$95,16,0)</f>
        <v>#N/A</v>
      </c>
      <c r="CD78" s="35" t="e">
        <f t="shared" si="54"/>
        <v>#N/A</v>
      </c>
    </row>
    <row r="79" spans="1:82" ht="15.6" x14ac:dyDescent="0.3">
      <c r="A79" s="8">
        <v>70</v>
      </c>
      <c r="B79" s="90" t="s">
        <v>245</v>
      </c>
      <c r="C79" s="92" t="s">
        <v>246</v>
      </c>
      <c r="D79" s="73"/>
      <c r="E79" s="20" t="s">
        <v>111</v>
      </c>
      <c r="F79" s="72"/>
      <c r="G79" s="13"/>
      <c r="H79" s="20" t="s">
        <v>25</v>
      </c>
      <c r="I79" s="20" t="s">
        <v>25</v>
      </c>
      <c r="J79" s="20" t="s">
        <v>27</v>
      </c>
      <c r="K79" s="20" t="s">
        <v>25</v>
      </c>
      <c r="L79" s="20" t="s">
        <v>24</v>
      </c>
      <c r="M79" s="20" t="s">
        <v>28</v>
      </c>
      <c r="N79" s="20" t="s">
        <v>28</v>
      </c>
      <c r="O79" s="20" t="s">
        <v>28</v>
      </c>
      <c r="P79" s="20" t="s">
        <v>28</v>
      </c>
      <c r="Q79" s="20" t="s">
        <v>28</v>
      </c>
      <c r="R79" s="20" t="s">
        <v>28</v>
      </c>
      <c r="S79" s="106" t="s">
        <v>24</v>
      </c>
      <c r="T79" s="104" t="s">
        <v>25</v>
      </c>
      <c r="U79" s="104" t="s">
        <v>25</v>
      </c>
      <c r="V79" s="104" t="s">
        <v>25</v>
      </c>
      <c r="W79" s="104" t="s">
        <v>25</v>
      </c>
      <c r="X79" s="104" t="s">
        <v>25</v>
      </c>
      <c r="Y79" s="104" t="s">
        <v>25</v>
      </c>
      <c r="Z79" s="104" t="s">
        <v>24</v>
      </c>
      <c r="AA79" s="104" t="s">
        <v>25</v>
      </c>
      <c r="AB79" s="104" t="s">
        <v>28</v>
      </c>
      <c r="AC79" s="104" t="s">
        <v>27</v>
      </c>
      <c r="AD79" s="104" t="s">
        <v>27</v>
      </c>
      <c r="AE79" s="104" t="s">
        <v>27</v>
      </c>
      <c r="AF79" s="104" t="s">
        <v>25</v>
      </c>
      <c r="AG79" s="104" t="s">
        <v>24</v>
      </c>
      <c r="AH79" s="95" t="s">
        <v>25</v>
      </c>
      <c r="AI79" s="95" t="s">
        <v>25</v>
      </c>
      <c r="AJ79" s="95" t="s">
        <v>25</v>
      </c>
      <c r="AK79" s="95" t="s">
        <v>25</v>
      </c>
      <c r="AL79" s="20" t="s">
        <v>25</v>
      </c>
      <c r="AM79" s="20" t="s">
        <v>25</v>
      </c>
      <c r="AN79" s="20" t="s">
        <v>24</v>
      </c>
      <c r="AO79" s="20" t="s">
        <v>25</v>
      </c>
      <c r="AP79" s="20" t="s">
        <v>25</v>
      </c>
      <c r="AQ79" s="20" t="s">
        <v>25</v>
      </c>
      <c r="AR79" s="20" t="s">
        <v>25</v>
      </c>
      <c r="AS79" s="20" t="s">
        <v>25</v>
      </c>
      <c r="AT79" s="20"/>
      <c r="AU79" s="20"/>
      <c r="AV79" s="20"/>
      <c r="AW79" s="96">
        <f t="shared" si="37"/>
        <v>19</v>
      </c>
      <c r="AX79" s="8">
        <f t="shared" si="38"/>
        <v>3</v>
      </c>
      <c r="AY79" s="8">
        <f t="shared" si="39"/>
        <v>2</v>
      </c>
      <c r="AZ79" s="8">
        <f t="shared" si="40"/>
        <v>0</v>
      </c>
      <c r="BA79" s="8">
        <f t="shared" si="41"/>
        <v>0</v>
      </c>
      <c r="BB79" s="8">
        <f t="shared" si="42"/>
        <v>0</v>
      </c>
      <c r="BC79" s="8">
        <f t="shared" si="43"/>
        <v>0</v>
      </c>
      <c r="BD79" s="8">
        <f t="shared" si="44"/>
        <v>0</v>
      </c>
      <c r="BE79" s="8">
        <f t="shared" si="45"/>
        <v>0</v>
      </c>
      <c r="BF79" s="14">
        <f t="shared" si="46"/>
        <v>0</v>
      </c>
      <c r="BG79" s="14">
        <f t="shared" si="47"/>
        <v>0</v>
      </c>
      <c r="BH79" s="8">
        <f t="shared" si="48"/>
        <v>4</v>
      </c>
      <c r="BI79" s="8">
        <f t="shared" si="49"/>
        <v>0</v>
      </c>
      <c r="BJ79" s="14">
        <f t="shared" si="50"/>
        <v>0</v>
      </c>
      <c r="BK79" s="8">
        <f t="shared" si="51"/>
        <v>0</v>
      </c>
      <c r="BL79" s="15">
        <f t="shared" si="28"/>
        <v>24</v>
      </c>
      <c r="BM79" s="18">
        <f t="shared" si="52"/>
        <v>4</v>
      </c>
      <c r="BN79" s="16">
        <f t="shared" si="29"/>
        <v>28</v>
      </c>
      <c r="BO79" s="16">
        <f t="shared" si="30"/>
        <v>0</v>
      </c>
      <c r="BP79" s="16">
        <f t="shared" si="31"/>
        <v>0</v>
      </c>
      <c r="BQ79" s="16">
        <f t="shared" si="32"/>
        <v>0</v>
      </c>
      <c r="BR79" s="17"/>
      <c r="BS79" s="17"/>
      <c r="BT79" s="18">
        <f t="shared" si="33"/>
        <v>-28</v>
      </c>
      <c r="BU79" s="4"/>
      <c r="BV79" s="4">
        <f t="shared" si="34"/>
        <v>0</v>
      </c>
      <c r="BW79" s="4">
        <f t="shared" si="35"/>
        <v>0</v>
      </c>
      <c r="BX79" s="4"/>
      <c r="BY79" s="4">
        <f t="shared" si="36"/>
        <v>0</v>
      </c>
      <c r="CB79" s="70">
        <f t="shared" si="53"/>
        <v>0</v>
      </c>
      <c r="CC79">
        <f>VLOOKUP(B79,[1]HK!$B$11:$Q$95,16,0)</f>
        <v>4</v>
      </c>
      <c r="CD79" s="35">
        <f t="shared" si="54"/>
        <v>0</v>
      </c>
    </row>
    <row r="80" spans="1:82" ht="15.6" x14ac:dyDescent="0.3">
      <c r="A80" s="8">
        <v>71</v>
      </c>
      <c r="B80" s="76" t="s">
        <v>248</v>
      </c>
      <c r="C80" s="93" t="s">
        <v>249</v>
      </c>
      <c r="D80" s="73"/>
      <c r="E80" s="13" t="s">
        <v>247</v>
      </c>
      <c r="F80" s="72"/>
      <c r="G80" s="13"/>
      <c r="H80" s="20" t="s">
        <v>28</v>
      </c>
      <c r="I80" s="20" t="s">
        <v>25</v>
      </c>
      <c r="J80" s="20" t="s">
        <v>25</v>
      </c>
      <c r="K80" s="20" t="s">
        <v>25</v>
      </c>
      <c r="L80" s="20" t="s">
        <v>25</v>
      </c>
      <c r="M80" s="20" t="s">
        <v>25</v>
      </c>
      <c r="N80" s="20" t="s">
        <v>24</v>
      </c>
      <c r="O80" s="20" t="s">
        <v>28</v>
      </c>
      <c r="P80" s="20" t="s">
        <v>28</v>
      </c>
      <c r="Q80" s="20" t="s">
        <v>28</v>
      </c>
      <c r="R80" s="20" t="s">
        <v>27</v>
      </c>
      <c r="S80" s="106" t="s">
        <v>25</v>
      </c>
      <c r="T80" s="104" t="s">
        <v>28</v>
      </c>
      <c r="U80" s="104" t="s">
        <v>24</v>
      </c>
      <c r="V80" s="114" t="s">
        <v>25</v>
      </c>
      <c r="W80" s="114" t="s">
        <v>25</v>
      </c>
      <c r="X80" s="114" t="s">
        <v>25</v>
      </c>
      <c r="Y80" s="114" t="s">
        <v>25</v>
      </c>
      <c r="Z80" s="114" t="s">
        <v>26</v>
      </c>
      <c r="AA80" s="114" t="s">
        <v>25</v>
      </c>
      <c r="AB80" s="114" t="s">
        <v>25</v>
      </c>
      <c r="AC80" s="114" t="s">
        <v>25</v>
      </c>
      <c r="AD80" s="114" t="s">
        <v>25</v>
      </c>
      <c r="AE80" s="104" t="s">
        <v>24</v>
      </c>
      <c r="AF80" s="104" t="s">
        <v>25</v>
      </c>
      <c r="AG80" s="104" t="s">
        <v>25</v>
      </c>
      <c r="AH80" s="95" t="s">
        <v>25</v>
      </c>
      <c r="AI80" s="95" t="s">
        <v>26</v>
      </c>
      <c r="AJ80" s="95" t="s">
        <v>25</v>
      </c>
      <c r="AK80" s="95" t="s">
        <v>25</v>
      </c>
      <c r="AL80" s="20" t="s">
        <v>25</v>
      </c>
      <c r="AM80" s="20" t="s">
        <v>25</v>
      </c>
      <c r="AN80" s="20" t="s">
        <v>25</v>
      </c>
      <c r="AO80" s="20" t="s">
        <v>24</v>
      </c>
      <c r="AP80" s="20" t="s">
        <v>25</v>
      </c>
      <c r="AQ80" s="20" t="s">
        <v>26</v>
      </c>
      <c r="AR80" s="20" t="s">
        <v>25</v>
      </c>
      <c r="AS80" s="20" t="s">
        <v>25</v>
      </c>
      <c r="AT80" s="20"/>
      <c r="AU80" s="20"/>
      <c r="AV80" s="20"/>
      <c r="AW80" s="96">
        <f t="shared" si="37"/>
        <v>20</v>
      </c>
      <c r="AX80" s="8">
        <f t="shared" si="38"/>
        <v>1</v>
      </c>
      <c r="AY80" s="8">
        <f t="shared" si="39"/>
        <v>1</v>
      </c>
      <c r="AZ80" s="8">
        <f t="shared" si="40"/>
        <v>0</v>
      </c>
      <c r="BA80" s="8">
        <f t="shared" si="41"/>
        <v>0</v>
      </c>
      <c r="BB80" s="8">
        <f t="shared" si="42"/>
        <v>0</v>
      </c>
      <c r="BC80" s="8">
        <f t="shared" si="43"/>
        <v>0</v>
      </c>
      <c r="BD80" s="8">
        <f t="shared" si="44"/>
        <v>0</v>
      </c>
      <c r="BE80" s="8">
        <f t="shared" si="45"/>
        <v>0</v>
      </c>
      <c r="BF80" s="14">
        <f t="shared" si="46"/>
        <v>0</v>
      </c>
      <c r="BG80" s="14">
        <f t="shared" si="47"/>
        <v>0</v>
      </c>
      <c r="BH80" s="8">
        <f t="shared" si="48"/>
        <v>3</v>
      </c>
      <c r="BI80" s="8">
        <f t="shared" si="49"/>
        <v>2</v>
      </c>
      <c r="BJ80" s="14">
        <f t="shared" si="50"/>
        <v>0</v>
      </c>
      <c r="BK80" s="8">
        <f t="shared" si="51"/>
        <v>0</v>
      </c>
      <c r="BL80" s="15">
        <f t="shared" si="28"/>
        <v>22</v>
      </c>
      <c r="BM80" s="18">
        <f t="shared" si="52"/>
        <v>3</v>
      </c>
      <c r="BN80" s="16">
        <f t="shared" si="29"/>
        <v>25</v>
      </c>
      <c r="BO80" s="16">
        <f t="shared" si="30"/>
        <v>0</v>
      </c>
      <c r="BP80" s="16">
        <f t="shared" si="31"/>
        <v>0</v>
      </c>
      <c r="BQ80" s="16">
        <f t="shared" si="32"/>
        <v>0</v>
      </c>
      <c r="BR80" s="17"/>
      <c r="BS80" s="17"/>
      <c r="BT80" s="18">
        <f t="shared" si="33"/>
        <v>-25</v>
      </c>
      <c r="BU80" s="4"/>
      <c r="BV80" s="4">
        <f t="shared" si="34"/>
        <v>0</v>
      </c>
      <c r="BW80" s="4">
        <f t="shared" si="35"/>
        <v>0</v>
      </c>
      <c r="BX80" s="4"/>
      <c r="BY80" s="4">
        <f t="shared" si="36"/>
        <v>0</v>
      </c>
      <c r="CB80" s="70">
        <f t="shared" si="53"/>
        <v>0.66666666666666652</v>
      </c>
      <c r="CC80" t="e">
        <f>VLOOKUP(B80,[1]HK!$B$11:$Q$95,16,0)</f>
        <v>#N/A</v>
      </c>
      <c r="CD80" s="35" t="e">
        <f t="shared" si="54"/>
        <v>#N/A</v>
      </c>
    </row>
    <row r="81" spans="1:82" x14ac:dyDescent="0.3">
      <c r="A81" s="8">
        <v>72</v>
      </c>
      <c r="B81" s="94" t="s">
        <v>250</v>
      </c>
      <c r="C81" s="93" t="s">
        <v>251</v>
      </c>
      <c r="D81" s="73"/>
      <c r="E81" s="13" t="s">
        <v>247</v>
      </c>
      <c r="F81" s="72"/>
      <c r="G81" s="13"/>
      <c r="H81" s="20" t="s">
        <v>26</v>
      </c>
      <c r="I81" s="20" t="s">
        <v>26</v>
      </c>
      <c r="J81" s="20" t="s">
        <v>26</v>
      </c>
      <c r="K81" s="20" t="s">
        <v>26</v>
      </c>
      <c r="L81" s="20" t="s">
        <v>26</v>
      </c>
      <c r="M81" s="20" t="s">
        <v>26</v>
      </c>
      <c r="N81" s="20" t="s">
        <v>26</v>
      </c>
      <c r="O81" s="20" t="s">
        <v>26</v>
      </c>
      <c r="P81" s="20" t="s">
        <v>26</v>
      </c>
      <c r="Q81" s="20" t="s">
        <v>26</v>
      </c>
      <c r="R81" s="20" t="s">
        <v>26</v>
      </c>
      <c r="S81" s="106" t="s">
        <v>26</v>
      </c>
      <c r="T81" s="104" t="s">
        <v>26</v>
      </c>
      <c r="U81" s="104" t="s">
        <v>26</v>
      </c>
      <c r="V81" s="104" t="s">
        <v>26</v>
      </c>
      <c r="W81" s="104" t="s">
        <v>26</v>
      </c>
      <c r="X81" s="104" t="s">
        <v>26</v>
      </c>
      <c r="Y81" s="104" t="s">
        <v>26</v>
      </c>
      <c r="Z81" s="104" t="s">
        <v>26</v>
      </c>
      <c r="AA81" s="104" t="s">
        <v>26</v>
      </c>
      <c r="AB81" s="104" t="s">
        <v>26</v>
      </c>
      <c r="AC81" s="104" t="s">
        <v>26</v>
      </c>
      <c r="AD81" s="104" t="s">
        <v>26</v>
      </c>
      <c r="AE81" s="104" t="s">
        <v>26</v>
      </c>
      <c r="AF81" s="104" t="s">
        <v>26</v>
      </c>
      <c r="AG81" s="104" t="s">
        <v>26</v>
      </c>
      <c r="AH81" s="95" t="s">
        <v>26</v>
      </c>
      <c r="AI81" s="95" t="s">
        <v>26</v>
      </c>
      <c r="AJ81" s="95" t="s">
        <v>26</v>
      </c>
      <c r="AK81" s="95" t="s">
        <v>26</v>
      </c>
      <c r="AL81" s="20" t="s">
        <v>26</v>
      </c>
      <c r="AM81" s="20" t="s">
        <v>26</v>
      </c>
      <c r="AN81" s="20" t="s">
        <v>26</v>
      </c>
      <c r="AO81" s="20" t="s">
        <v>26</v>
      </c>
      <c r="AP81" s="20" t="s">
        <v>26</v>
      </c>
      <c r="AQ81" s="20" t="s">
        <v>26</v>
      </c>
      <c r="AR81" s="20" t="s">
        <v>26</v>
      </c>
      <c r="AS81" s="20" t="s">
        <v>26</v>
      </c>
      <c r="AT81" s="20"/>
      <c r="AU81" s="20"/>
      <c r="AV81" s="20"/>
      <c r="AW81" s="96">
        <f t="shared" si="37"/>
        <v>0</v>
      </c>
      <c r="AX81" s="8">
        <f t="shared" si="38"/>
        <v>0</v>
      </c>
      <c r="AY81" s="8">
        <f t="shared" si="39"/>
        <v>0</v>
      </c>
      <c r="AZ81" s="8">
        <f t="shared" si="40"/>
        <v>0</v>
      </c>
      <c r="BA81" s="8">
        <f t="shared" si="41"/>
        <v>0</v>
      </c>
      <c r="BB81" s="8">
        <f t="shared" si="42"/>
        <v>0</v>
      </c>
      <c r="BC81" s="8">
        <f t="shared" si="43"/>
        <v>0</v>
      </c>
      <c r="BD81" s="8">
        <f t="shared" si="44"/>
        <v>0</v>
      </c>
      <c r="BE81" s="8">
        <f t="shared" si="45"/>
        <v>0</v>
      </c>
      <c r="BF81" s="14">
        <f t="shared" si="46"/>
        <v>0</v>
      </c>
      <c r="BG81" s="14">
        <f t="shared" si="47"/>
        <v>0</v>
      </c>
      <c r="BH81" s="8">
        <f t="shared" si="48"/>
        <v>0</v>
      </c>
      <c r="BI81" s="8">
        <f t="shared" si="49"/>
        <v>20</v>
      </c>
      <c r="BJ81" s="14">
        <f t="shared" si="50"/>
        <v>0</v>
      </c>
      <c r="BK81" s="8">
        <f t="shared" si="51"/>
        <v>0</v>
      </c>
      <c r="BL81" s="15">
        <f t="shared" si="28"/>
        <v>0</v>
      </c>
      <c r="BM81" s="18">
        <f t="shared" si="52"/>
        <v>0</v>
      </c>
      <c r="BN81" s="16">
        <f t="shared" si="29"/>
        <v>0</v>
      </c>
      <c r="BO81" s="16">
        <f t="shared" si="30"/>
        <v>0</v>
      </c>
      <c r="BP81" s="16">
        <f t="shared" si="31"/>
        <v>0</v>
      </c>
      <c r="BQ81" s="16">
        <f t="shared" si="32"/>
        <v>0</v>
      </c>
      <c r="BR81" s="17"/>
      <c r="BS81" s="17"/>
      <c r="BT81" s="18">
        <f t="shared" si="33"/>
        <v>0</v>
      </c>
      <c r="BU81" s="4"/>
      <c r="BV81" s="4">
        <f t="shared" si="34"/>
        <v>0</v>
      </c>
      <c r="BW81" s="4">
        <f t="shared" si="35"/>
        <v>0</v>
      </c>
      <c r="BX81" s="4"/>
      <c r="BY81" s="4">
        <f t="shared" si="36"/>
        <v>0</v>
      </c>
      <c r="CB81" s="70">
        <f t="shared" si="53"/>
        <v>0</v>
      </c>
      <c r="CC81" t="e">
        <f>VLOOKUP(B81,[1]HK!$B$11:$Q$95,16,0)</f>
        <v>#N/A</v>
      </c>
      <c r="CD81" s="35" t="e">
        <f t="shared" si="54"/>
        <v>#N/A</v>
      </c>
    </row>
    <row r="82" spans="1:82" x14ac:dyDescent="0.3">
      <c r="A82" s="8">
        <v>73</v>
      </c>
      <c r="B82" s="74" t="s">
        <v>254</v>
      </c>
      <c r="C82" s="74" t="s">
        <v>253</v>
      </c>
      <c r="D82" s="73"/>
      <c r="E82" s="13" t="s">
        <v>247</v>
      </c>
      <c r="F82" s="72"/>
      <c r="G82" s="13"/>
      <c r="H82" s="20" t="s">
        <v>24</v>
      </c>
      <c r="I82" s="20" t="s">
        <v>25</v>
      </c>
      <c r="J82" s="20" t="s">
        <v>25</v>
      </c>
      <c r="K82" s="20" t="s">
        <v>27</v>
      </c>
      <c r="L82" s="20" t="s">
        <v>27</v>
      </c>
      <c r="M82" s="20" t="s">
        <v>27</v>
      </c>
      <c r="N82" s="20" t="s">
        <v>27</v>
      </c>
      <c r="O82" s="20" t="s">
        <v>24</v>
      </c>
      <c r="P82" s="20" t="s">
        <v>25</v>
      </c>
      <c r="Q82" s="20" t="s">
        <v>25</v>
      </c>
      <c r="R82" s="43" t="s">
        <v>25</v>
      </c>
      <c r="S82" s="106" t="s">
        <v>25</v>
      </c>
      <c r="T82" s="104" t="s">
        <v>25</v>
      </c>
      <c r="U82" s="104" t="s">
        <v>25</v>
      </c>
      <c r="V82" s="104" t="s">
        <v>24</v>
      </c>
      <c r="W82" s="114" t="s">
        <v>25</v>
      </c>
      <c r="X82" s="114" t="s">
        <v>25</v>
      </c>
      <c r="Y82" s="114" t="s">
        <v>27</v>
      </c>
      <c r="Z82" s="114" t="s">
        <v>25</v>
      </c>
      <c r="AA82" s="114" t="s">
        <v>25</v>
      </c>
      <c r="AB82" s="114" t="s">
        <v>25</v>
      </c>
      <c r="AC82" s="114" t="s">
        <v>25</v>
      </c>
      <c r="AD82" s="114" t="s">
        <v>25</v>
      </c>
      <c r="AE82" s="114" t="s">
        <v>25</v>
      </c>
      <c r="AF82" s="104" t="s">
        <v>24</v>
      </c>
      <c r="AG82" s="114" t="s">
        <v>25</v>
      </c>
      <c r="AH82" s="114" t="s">
        <v>25</v>
      </c>
      <c r="AI82" s="114" t="s">
        <v>25</v>
      </c>
      <c r="AJ82" s="114" t="s">
        <v>26</v>
      </c>
      <c r="AK82" s="114" t="s">
        <v>25</v>
      </c>
      <c r="AL82" s="40" t="s">
        <v>25</v>
      </c>
      <c r="AM82" s="40" t="s">
        <v>25</v>
      </c>
      <c r="AN82" s="40" t="s">
        <v>25</v>
      </c>
      <c r="AO82" s="40" t="s">
        <v>25</v>
      </c>
      <c r="AP82" s="40" t="s">
        <v>25</v>
      </c>
      <c r="AQ82" s="40" t="s">
        <v>25</v>
      </c>
      <c r="AR82" s="20" t="s">
        <v>24</v>
      </c>
      <c r="AS82" s="20" t="s">
        <v>25</v>
      </c>
      <c r="AT82" s="20"/>
      <c r="AU82" s="20"/>
      <c r="AV82" s="20"/>
      <c r="AW82" s="96">
        <f t="shared" si="37"/>
        <v>23</v>
      </c>
      <c r="AX82" s="8">
        <f t="shared" si="38"/>
        <v>1</v>
      </c>
      <c r="AY82" s="8">
        <f t="shared" si="39"/>
        <v>0</v>
      </c>
      <c r="AZ82" s="8">
        <f t="shared" si="40"/>
        <v>0</v>
      </c>
      <c r="BA82" s="8">
        <f t="shared" si="41"/>
        <v>0</v>
      </c>
      <c r="BB82" s="8">
        <f t="shared" si="42"/>
        <v>0</v>
      </c>
      <c r="BC82" s="8">
        <f t="shared" si="43"/>
        <v>0</v>
      </c>
      <c r="BD82" s="8">
        <f t="shared" si="44"/>
        <v>0</v>
      </c>
      <c r="BE82" s="8">
        <f t="shared" si="45"/>
        <v>0</v>
      </c>
      <c r="BF82" s="14">
        <f t="shared" si="46"/>
        <v>0</v>
      </c>
      <c r="BG82" s="14">
        <f t="shared" si="47"/>
        <v>0</v>
      </c>
      <c r="BH82" s="8">
        <f t="shared" si="48"/>
        <v>3</v>
      </c>
      <c r="BI82" s="8">
        <f t="shared" si="49"/>
        <v>1</v>
      </c>
      <c r="BJ82" s="14">
        <f t="shared" si="50"/>
        <v>0</v>
      </c>
      <c r="BK82" s="8">
        <f t="shared" si="51"/>
        <v>0</v>
      </c>
      <c r="BL82" s="15">
        <f t="shared" si="28"/>
        <v>24</v>
      </c>
      <c r="BM82" s="18">
        <f t="shared" si="52"/>
        <v>3</v>
      </c>
      <c r="BN82" s="16">
        <f t="shared" si="29"/>
        <v>27</v>
      </c>
      <c r="BO82" s="16">
        <f t="shared" si="30"/>
        <v>0</v>
      </c>
      <c r="BP82" s="16">
        <f t="shared" si="31"/>
        <v>0</v>
      </c>
      <c r="BQ82" s="16">
        <f t="shared" si="32"/>
        <v>0</v>
      </c>
      <c r="BR82" s="17"/>
      <c r="BS82" s="17"/>
      <c r="BT82" s="18">
        <f t="shared" si="33"/>
        <v>-27</v>
      </c>
      <c r="BU82" s="4"/>
      <c r="BV82" s="4">
        <f t="shared" si="34"/>
        <v>0</v>
      </c>
      <c r="BW82" s="4">
        <f t="shared" si="35"/>
        <v>0</v>
      </c>
      <c r="BX82" s="4"/>
      <c r="BY82" s="4">
        <f t="shared" si="36"/>
        <v>0</v>
      </c>
      <c r="CB82" s="70">
        <f t="shared" si="53"/>
        <v>1</v>
      </c>
      <c r="CC82" t="e">
        <f>VLOOKUP(B82,[1]HK!$B$11:$Q$95,16,0)</f>
        <v>#N/A</v>
      </c>
      <c r="CD82" s="35" t="e">
        <f t="shared" si="54"/>
        <v>#N/A</v>
      </c>
    </row>
    <row r="83" spans="1:82" x14ac:dyDescent="0.3">
      <c r="A83" s="8">
        <v>74</v>
      </c>
      <c r="B83" s="74" t="s">
        <v>255</v>
      </c>
      <c r="C83" s="74" t="s">
        <v>256</v>
      </c>
      <c r="D83" s="73"/>
      <c r="E83" s="20" t="s">
        <v>111</v>
      </c>
      <c r="F83" s="72"/>
      <c r="G83" s="13"/>
      <c r="H83" s="20" t="s">
        <v>28</v>
      </c>
      <c r="I83" s="20" t="s">
        <v>27</v>
      </c>
      <c r="J83" s="20" t="s">
        <v>25</v>
      </c>
      <c r="K83" s="20" t="s">
        <v>25</v>
      </c>
      <c r="L83" s="20" t="s">
        <v>25</v>
      </c>
      <c r="M83" s="20" t="s">
        <v>24</v>
      </c>
      <c r="N83" s="20" t="s">
        <v>28</v>
      </c>
      <c r="O83" s="20" t="s">
        <v>27</v>
      </c>
      <c r="P83" s="20" t="s">
        <v>27</v>
      </c>
      <c r="Q83" s="20" t="s">
        <v>27</v>
      </c>
      <c r="R83" s="20" t="s">
        <v>25</v>
      </c>
      <c r="S83" s="106" t="s">
        <v>25</v>
      </c>
      <c r="T83" s="104" t="s">
        <v>24</v>
      </c>
      <c r="U83" s="104" t="s">
        <v>25</v>
      </c>
      <c r="V83" s="104" t="s">
        <v>25</v>
      </c>
      <c r="W83" s="104" t="s">
        <v>27</v>
      </c>
      <c r="X83" s="104" t="s">
        <v>27</v>
      </c>
      <c r="Y83" s="104" t="s">
        <v>25</v>
      </c>
      <c r="Z83" s="104" t="s">
        <v>25</v>
      </c>
      <c r="AA83" s="104" t="s">
        <v>24</v>
      </c>
      <c r="AB83" s="104" t="s">
        <v>27</v>
      </c>
      <c r="AC83" s="104" t="s">
        <v>27</v>
      </c>
      <c r="AD83" s="104" t="s">
        <v>28</v>
      </c>
      <c r="AE83" s="104" t="s">
        <v>28</v>
      </c>
      <c r="AF83" s="104" t="s">
        <v>27</v>
      </c>
      <c r="AG83" s="104" t="s">
        <v>27</v>
      </c>
      <c r="AH83" s="95" t="s">
        <v>24</v>
      </c>
      <c r="AI83" s="95" t="s">
        <v>27</v>
      </c>
      <c r="AJ83" s="95" t="s">
        <v>27</v>
      </c>
      <c r="AK83" s="95" t="s">
        <v>27</v>
      </c>
      <c r="AL83" s="20" t="s">
        <v>27</v>
      </c>
      <c r="AM83" s="20" t="s">
        <v>27</v>
      </c>
      <c r="AN83" s="20" t="s">
        <v>27</v>
      </c>
      <c r="AO83" s="20" t="s">
        <v>24</v>
      </c>
      <c r="AP83" s="20" t="s">
        <v>25</v>
      </c>
      <c r="AQ83" s="20" t="s">
        <v>27</v>
      </c>
      <c r="AR83" s="20" t="s">
        <v>26</v>
      </c>
      <c r="AS83" s="20" t="s">
        <v>25</v>
      </c>
      <c r="AT83" s="20"/>
      <c r="AU83" s="20"/>
      <c r="AV83" s="20"/>
      <c r="AW83" s="96">
        <f t="shared" si="37"/>
        <v>8</v>
      </c>
      <c r="AX83" s="8">
        <f t="shared" si="38"/>
        <v>13</v>
      </c>
      <c r="AY83" s="8">
        <f t="shared" si="39"/>
        <v>2</v>
      </c>
      <c r="AZ83" s="8">
        <f t="shared" si="40"/>
        <v>0</v>
      </c>
      <c r="BA83" s="8">
        <f t="shared" si="41"/>
        <v>0</v>
      </c>
      <c r="BB83" s="8">
        <f t="shared" si="42"/>
        <v>0</v>
      </c>
      <c r="BC83" s="8">
        <f t="shared" si="43"/>
        <v>0</v>
      </c>
      <c r="BD83" s="8">
        <f t="shared" si="44"/>
        <v>0</v>
      </c>
      <c r="BE83" s="8">
        <f t="shared" si="45"/>
        <v>0</v>
      </c>
      <c r="BF83" s="14">
        <f t="shared" si="46"/>
        <v>0</v>
      </c>
      <c r="BG83" s="14">
        <f t="shared" si="47"/>
        <v>0</v>
      </c>
      <c r="BH83" s="8">
        <f t="shared" si="48"/>
        <v>4</v>
      </c>
      <c r="BI83" s="8">
        <f t="shared" si="49"/>
        <v>0</v>
      </c>
      <c r="BJ83" s="14">
        <f t="shared" si="50"/>
        <v>0</v>
      </c>
      <c r="BK83" s="8">
        <f t="shared" si="51"/>
        <v>0</v>
      </c>
      <c r="BL83" s="15">
        <f t="shared" si="28"/>
        <v>23</v>
      </c>
      <c r="BM83" s="18">
        <f t="shared" si="52"/>
        <v>4</v>
      </c>
      <c r="BN83" s="16">
        <f t="shared" si="29"/>
        <v>27</v>
      </c>
      <c r="BO83" s="16">
        <f t="shared" si="30"/>
        <v>0</v>
      </c>
      <c r="BP83" s="16">
        <f t="shared" si="31"/>
        <v>0</v>
      </c>
      <c r="BQ83" s="16">
        <f t="shared" si="32"/>
        <v>0</v>
      </c>
      <c r="BR83" s="17"/>
      <c r="BS83" s="17"/>
      <c r="BT83" s="18">
        <f t="shared" si="33"/>
        <v>-27</v>
      </c>
      <c r="BU83" s="4"/>
      <c r="BV83" s="4">
        <f t="shared" si="34"/>
        <v>0</v>
      </c>
      <c r="BW83" s="4">
        <f t="shared" si="35"/>
        <v>0</v>
      </c>
      <c r="BX83" s="4"/>
      <c r="BY83" s="4">
        <f t="shared" si="36"/>
        <v>0</v>
      </c>
      <c r="CB83" s="70">
        <f t="shared" si="53"/>
        <v>-0.16666666666666652</v>
      </c>
      <c r="CC83">
        <f>VLOOKUP(B83,[1]HK!$B$11:$Q$95,16,0)</f>
        <v>4</v>
      </c>
      <c r="CD83" s="35">
        <f t="shared" si="54"/>
        <v>0</v>
      </c>
    </row>
    <row r="84" spans="1:82" x14ac:dyDescent="0.3">
      <c r="A84" s="8">
        <v>75</v>
      </c>
      <c r="B84" s="74" t="s">
        <v>265</v>
      </c>
      <c r="C84" s="74" t="s">
        <v>264</v>
      </c>
      <c r="D84" s="73"/>
      <c r="E84" s="20" t="s">
        <v>111</v>
      </c>
      <c r="F84" s="72"/>
      <c r="G84" s="13"/>
      <c r="H84" s="20" t="s">
        <v>270</v>
      </c>
      <c r="I84" s="20" t="s">
        <v>27</v>
      </c>
      <c r="J84" s="20" t="s">
        <v>27</v>
      </c>
      <c r="K84" s="20" t="s">
        <v>27</v>
      </c>
      <c r="L84" s="20" t="s">
        <v>25</v>
      </c>
      <c r="M84" s="20" t="s">
        <v>27</v>
      </c>
      <c r="N84" s="20" t="s">
        <v>24</v>
      </c>
      <c r="O84" s="20" t="s">
        <v>27</v>
      </c>
      <c r="P84" s="20" t="s">
        <v>25</v>
      </c>
      <c r="Q84" s="20" t="s">
        <v>27</v>
      </c>
      <c r="R84" s="20" t="s">
        <v>27</v>
      </c>
      <c r="S84" s="106" t="s">
        <v>27</v>
      </c>
      <c r="T84" s="104" t="s">
        <v>27</v>
      </c>
      <c r="U84" s="104" t="s">
        <v>24</v>
      </c>
      <c r="V84" s="104" t="s">
        <v>28</v>
      </c>
      <c r="W84" s="104" t="s">
        <v>28</v>
      </c>
      <c r="X84" s="104" t="s">
        <v>28</v>
      </c>
      <c r="Y84" s="104" t="s">
        <v>28</v>
      </c>
      <c r="Z84" s="104" t="s">
        <v>28</v>
      </c>
      <c r="AA84" s="104" t="s">
        <v>28</v>
      </c>
      <c r="AB84" s="104" t="s">
        <v>24</v>
      </c>
      <c r="AC84" s="104" t="s">
        <v>25</v>
      </c>
      <c r="AD84" s="104" t="s">
        <v>25</v>
      </c>
      <c r="AE84" s="104" t="s">
        <v>27</v>
      </c>
      <c r="AF84" s="104" t="s">
        <v>25</v>
      </c>
      <c r="AG84" s="104" t="s">
        <v>25</v>
      </c>
      <c r="AH84" s="95" t="s">
        <v>27</v>
      </c>
      <c r="AI84" s="95" t="s">
        <v>24</v>
      </c>
      <c r="AJ84" s="95" t="s">
        <v>25</v>
      </c>
      <c r="AK84" s="95" t="s">
        <v>25</v>
      </c>
      <c r="AL84" s="20" t="s">
        <v>25</v>
      </c>
      <c r="AM84" s="20" t="s">
        <v>25</v>
      </c>
      <c r="AN84" s="20" t="s">
        <v>27</v>
      </c>
      <c r="AO84" s="20" t="s">
        <v>27</v>
      </c>
      <c r="AP84" s="20" t="s">
        <v>24</v>
      </c>
      <c r="AQ84" s="20" t="s">
        <v>27</v>
      </c>
      <c r="AR84" s="20" t="s">
        <v>27</v>
      </c>
      <c r="AS84" s="20" t="s">
        <v>27</v>
      </c>
      <c r="AT84" s="20"/>
      <c r="AU84" s="20"/>
      <c r="AV84" s="20"/>
      <c r="AW84" s="96">
        <f t="shared" si="37"/>
        <v>8</v>
      </c>
      <c r="AX84" s="8">
        <f t="shared" si="38"/>
        <v>10</v>
      </c>
      <c r="AY84" s="8">
        <f t="shared" si="39"/>
        <v>6</v>
      </c>
      <c r="AZ84" s="8">
        <f t="shared" si="40"/>
        <v>0</v>
      </c>
      <c r="BA84" s="8">
        <f t="shared" si="41"/>
        <v>0</v>
      </c>
      <c r="BB84" s="8">
        <f t="shared" si="42"/>
        <v>0</v>
      </c>
      <c r="BC84" s="8">
        <f t="shared" si="43"/>
        <v>0</v>
      </c>
      <c r="BD84" s="8">
        <f t="shared" si="44"/>
        <v>0</v>
      </c>
      <c r="BE84" s="8">
        <f t="shared" si="45"/>
        <v>0</v>
      </c>
      <c r="BF84" s="14">
        <f t="shared" si="46"/>
        <v>0</v>
      </c>
      <c r="BG84" s="14">
        <f t="shared" si="47"/>
        <v>0</v>
      </c>
      <c r="BH84" s="8">
        <f t="shared" si="48"/>
        <v>4</v>
      </c>
      <c r="BI84" s="8">
        <f t="shared" si="49"/>
        <v>0</v>
      </c>
      <c r="BJ84" s="14">
        <f t="shared" si="50"/>
        <v>0</v>
      </c>
      <c r="BK84" s="8">
        <f t="shared" si="51"/>
        <v>0</v>
      </c>
      <c r="BL84" s="15">
        <f t="shared" si="28"/>
        <v>24</v>
      </c>
      <c r="BM84" s="18">
        <f t="shared" si="52"/>
        <v>4</v>
      </c>
      <c r="BN84" s="16">
        <f t="shared" si="29"/>
        <v>28</v>
      </c>
      <c r="BO84" s="16">
        <f t="shared" si="30"/>
        <v>0</v>
      </c>
      <c r="BP84" s="16">
        <f t="shared" si="31"/>
        <v>0</v>
      </c>
      <c r="BQ84" s="16">
        <f t="shared" si="32"/>
        <v>0</v>
      </c>
      <c r="BR84" s="17"/>
      <c r="BS84" s="17"/>
      <c r="BT84" s="18">
        <f t="shared" si="33"/>
        <v>-28</v>
      </c>
      <c r="BU84" s="4"/>
      <c r="BV84" s="4">
        <f t="shared" si="34"/>
        <v>0</v>
      </c>
      <c r="BW84" s="4">
        <f t="shared" si="35"/>
        <v>0</v>
      </c>
      <c r="BX84" s="4"/>
      <c r="BY84" s="4">
        <f t="shared" si="36"/>
        <v>0</v>
      </c>
      <c r="CB84" s="70">
        <f t="shared" si="53"/>
        <v>0</v>
      </c>
      <c r="CC84">
        <f>VLOOKUP(B84,[1]HK!$B$11:$Q$95,16,0)</f>
        <v>4</v>
      </c>
      <c r="CD84" s="35">
        <f t="shared" si="54"/>
        <v>0</v>
      </c>
    </row>
    <row r="85" spans="1:82" x14ac:dyDescent="0.3">
      <c r="A85" s="8">
        <v>76</v>
      </c>
      <c r="B85" s="74" t="s">
        <v>269</v>
      </c>
      <c r="C85" s="74" t="s">
        <v>268</v>
      </c>
      <c r="D85" s="73"/>
      <c r="E85" s="13" t="s">
        <v>247</v>
      </c>
      <c r="F85" s="72"/>
      <c r="G85" s="13"/>
      <c r="H85" s="20" t="s">
        <v>25</v>
      </c>
      <c r="I85" s="20" t="s">
        <v>25</v>
      </c>
      <c r="J85" s="20" t="s">
        <v>27</v>
      </c>
      <c r="K85" s="20" t="s">
        <v>24</v>
      </c>
      <c r="L85" s="20" t="s">
        <v>25</v>
      </c>
      <c r="M85" s="20" t="s">
        <v>25</v>
      </c>
      <c r="N85" s="20" t="s">
        <v>25</v>
      </c>
      <c r="O85" s="20" t="s">
        <v>25</v>
      </c>
      <c r="P85" s="20" t="s">
        <v>27</v>
      </c>
      <c r="Q85" s="20" t="s">
        <v>27</v>
      </c>
      <c r="R85" s="20" t="s">
        <v>24</v>
      </c>
      <c r="S85" s="106" t="s">
        <v>27</v>
      </c>
      <c r="T85" s="104" t="s">
        <v>27</v>
      </c>
      <c r="U85" s="104" t="s">
        <v>27</v>
      </c>
      <c r="V85" s="104" t="s">
        <v>27</v>
      </c>
      <c r="W85" s="104" t="s">
        <v>27</v>
      </c>
      <c r="X85" s="104" t="s">
        <v>27</v>
      </c>
      <c r="Y85" s="104" t="s">
        <v>24</v>
      </c>
      <c r="Z85" s="104" t="s">
        <v>29</v>
      </c>
      <c r="AA85" s="104" t="s">
        <v>27</v>
      </c>
      <c r="AB85" s="104" t="s">
        <v>27</v>
      </c>
      <c r="AC85" s="104" t="s">
        <v>27</v>
      </c>
      <c r="AD85" s="104" t="s">
        <v>27</v>
      </c>
      <c r="AE85" s="104" t="s">
        <v>27</v>
      </c>
      <c r="AF85" s="104" t="s">
        <v>24</v>
      </c>
      <c r="AG85" s="104" t="s">
        <v>27</v>
      </c>
      <c r="AH85" s="95" t="s">
        <v>27</v>
      </c>
      <c r="AI85" s="95" t="s">
        <v>270</v>
      </c>
      <c r="AJ85" s="95" t="s">
        <v>27</v>
      </c>
      <c r="AK85" s="95" t="s">
        <v>26</v>
      </c>
      <c r="AL85" s="20" t="s">
        <v>27</v>
      </c>
      <c r="AM85" s="20" t="s">
        <v>24</v>
      </c>
      <c r="AN85" s="20" t="s">
        <v>27</v>
      </c>
      <c r="AO85" s="20" t="s">
        <v>27</v>
      </c>
      <c r="AP85" s="20" t="s">
        <v>27</v>
      </c>
      <c r="AQ85" s="20" t="s">
        <v>27</v>
      </c>
      <c r="AR85" s="20" t="s">
        <v>27</v>
      </c>
      <c r="AS85" s="20" t="s">
        <v>27</v>
      </c>
      <c r="AT85" s="20"/>
      <c r="AU85" s="20"/>
      <c r="AV85" s="20"/>
      <c r="AW85" s="96">
        <f t="shared" si="37"/>
        <v>0</v>
      </c>
      <c r="AX85" s="8">
        <f t="shared" si="38"/>
        <v>21</v>
      </c>
      <c r="AY85" s="8">
        <f t="shared" si="39"/>
        <v>0</v>
      </c>
      <c r="AZ85" s="8">
        <f t="shared" si="40"/>
        <v>0</v>
      </c>
      <c r="BA85" s="8">
        <f t="shared" si="41"/>
        <v>0</v>
      </c>
      <c r="BB85" s="8">
        <f t="shared" si="42"/>
        <v>1</v>
      </c>
      <c r="BC85" s="8">
        <f t="shared" si="43"/>
        <v>0</v>
      </c>
      <c r="BD85" s="8">
        <f t="shared" si="44"/>
        <v>1</v>
      </c>
      <c r="BE85" s="8">
        <f t="shared" si="45"/>
        <v>0</v>
      </c>
      <c r="BF85" s="14">
        <f t="shared" si="46"/>
        <v>0</v>
      </c>
      <c r="BG85" s="14">
        <f t="shared" si="47"/>
        <v>0</v>
      </c>
      <c r="BH85" s="8">
        <f t="shared" si="48"/>
        <v>4</v>
      </c>
      <c r="BI85" s="8">
        <f t="shared" si="49"/>
        <v>1</v>
      </c>
      <c r="BJ85" s="14">
        <f t="shared" si="50"/>
        <v>0</v>
      </c>
      <c r="BK85" s="8">
        <f t="shared" si="51"/>
        <v>0</v>
      </c>
      <c r="BL85" s="15">
        <f t="shared" si="28"/>
        <v>23</v>
      </c>
      <c r="BM85" s="18">
        <f t="shared" si="52"/>
        <v>4</v>
      </c>
      <c r="BN85" s="16">
        <f t="shared" si="29"/>
        <v>27</v>
      </c>
      <c r="BO85" s="16">
        <f t="shared" si="30"/>
        <v>2</v>
      </c>
      <c r="BP85" s="16">
        <f t="shared" si="31"/>
        <v>0</v>
      </c>
      <c r="BQ85" s="16">
        <f t="shared" si="32"/>
        <v>0</v>
      </c>
      <c r="BR85" s="17"/>
      <c r="BS85" s="17"/>
      <c r="BT85" s="18">
        <f t="shared" si="33"/>
        <v>-27</v>
      </c>
      <c r="BU85" s="4"/>
      <c r="BV85" s="4">
        <f t="shared" si="34"/>
        <v>16</v>
      </c>
      <c r="BW85" s="4">
        <f t="shared" si="35"/>
        <v>0</v>
      </c>
      <c r="BX85" s="4"/>
      <c r="BY85" s="4">
        <f t="shared" si="36"/>
        <v>0</v>
      </c>
      <c r="CB85" s="70">
        <f t="shared" si="53"/>
        <v>-0.16666666666666652</v>
      </c>
      <c r="CC85" t="e">
        <f>VLOOKUP(B85,[1]HK!$B$11:$Q$95,16,0)</f>
        <v>#N/A</v>
      </c>
      <c r="CD85" s="35" t="e">
        <f t="shared" si="54"/>
        <v>#N/A</v>
      </c>
    </row>
    <row r="86" spans="1:82" x14ac:dyDescent="0.3">
      <c r="A86" s="8">
        <v>77</v>
      </c>
      <c r="B86" s="74" t="s">
        <v>283</v>
      </c>
      <c r="C86" s="74" t="s">
        <v>280</v>
      </c>
      <c r="D86" s="73"/>
      <c r="E86" s="13" t="s">
        <v>247</v>
      </c>
      <c r="F86" s="72"/>
      <c r="G86" s="13"/>
      <c r="H86" s="20" t="s">
        <v>26</v>
      </c>
      <c r="I86" s="20" t="s">
        <v>26</v>
      </c>
      <c r="J86" s="20" t="s">
        <v>26</v>
      </c>
      <c r="K86" s="20" t="s">
        <v>26</v>
      </c>
      <c r="L86" s="20" t="s">
        <v>26</v>
      </c>
      <c r="M86" s="20" t="s">
        <v>26</v>
      </c>
      <c r="N86" s="20" t="s">
        <v>26</v>
      </c>
      <c r="O86" s="20" t="s">
        <v>26</v>
      </c>
      <c r="P86" s="20" t="s">
        <v>26</v>
      </c>
      <c r="Q86" s="20" t="s">
        <v>26</v>
      </c>
      <c r="R86" s="20" t="s">
        <v>26</v>
      </c>
      <c r="S86" s="20" t="s">
        <v>26</v>
      </c>
      <c r="T86" s="20" t="s">
        <v>26</v>
      </c>
      <c r="U86" s="20" t="s">
        <v>26</v>
      </c>
      <c r="V86" s="20" t="s">
        <v>26</v>
      </c>
      <c r="W86" s="20" t="s">
        <v>26</v>
      </c>
      <c r="X86" s="20" t="s">
        <v>26</v>
      </c>
      <c r="Y86" s="20" t="s">
        <v>26</v>
      </c>
      <c r="Z86" s="104" t="s">
        <v>27</v>
      </c>
      <c r="AA86" s="104" t="s">
        <v>27</v>
      </c>
      <c r="AB86" s="104" t="s">
        <v>27</v>
      </c>
      <c r="AC86" s="104" t="s">
        <v>27</v>
      </c>
      <c r="AD86" s="104" t="s">
        <v>25</v>
      </c>
      <c r="AE86" s="104" t="s">
        <v>25</v>
      </c>
      <c r="AF86" s="104" t="s">
        <v>25</v>
      </c>
      <c r="AG86" s="104" t="s">
        <v>24</v>
      </c>
      <c r="AH86" s="95" t="s">
        <v>26</v>
      </c>
      <c r="AI86" s="95" t="s">
        <v>26</v>
      </c>
      <c r="AJ86" s="95" t="s">
        <v>26</v>
      </c>
      <c r="AK86" s="95" t="s">
        <v>26</v>
      </c>
      <c r="AL86" s="20" t="s">
        <v>26</v>
      </c>
      <c r="AM86" s="20" t="s">
        <v>26</v>
      </c>
      <c r="AN86" s="20" t="s">
        <v>26</v>
      </c>
      <c r="AO86" s="20" t="s">
        <v>28</v>
      </c>
      <c r="AP86" s="20" t="s">
        <v>26</v>
      </c>
      <c r="AQ86" s="20" t="s">
        <v>26</v>
      </c>
      <c r="AR86" s="20" t="s">
        <v>26</v>
      </c>
      <c r="AS86" s="20" t="s">
        <v>26</v>
      </c>
      <c r="AT86" s="20"/>
      <c r="AU86" s="20"/>
      <c r="AV86" s="20"/>
      <c r="AW86" s="96">
        <f t="shared" si="37"/>
        <v>3</v>
      </c>
      <c r="AX86" s="8">
        <f t="shared" si="38"/>
        <v>4</v>
      </c>
      <c r="AY86" s="8">
        <f t="shared" si="39"/>
        <v>1</v>
      </c>
      <c r="AZ86" s="8">
        <f t="shared" si="40"/>
        <v>0</v>
      </c>
      <c r="BA86" s="8">
        <f t="shared" si="41"/>
        <v>0</v>
      </c>
      <c r="BB86" s="8">
        <f t="shared" si="42"/>
        <v>0</v>
      </c>
      <c r="BC86" s="8">
        <f t="shared" si="43"/>
        <v>0</v>
      </c>
      <c r="BD86" s="8">
        <f t="shared" si="44"/>
        <v>0</v>
      </c>
      <c r="BE86" s="8">
        <f t="shared" si="45"/>
        <v>0</v>
      </c>
      <c r="BF86" s="14">
        <f t="shared" si="46"/>
        <v>0</v>
      </c>
      <c r="BG86" s="14">
        <f t="shared" si="47"/>
        <v>0</v>
      </c>
      <c r="BH86" s="8">
        <f t="shared" si="48"/>
        <v>1</v>
      </c>
      <c r="BI86" s="8">
        <f t="shared" si="49"/>
        <v>12</v>
      </c>
      <c r="BJ86" s="14">
        <f t="shared" si="50"/>
        <v>0</v>
      </c>
      <c r="BK86" s="8">
        <f t="shared" si="51"/>
        <v>0</v>
      </c>
      <c r="BL86" s="15">
        <f t="shared" si="28"/>
        <v>8</v>
      </c>
      <c r="BM86" s="18">
        <f t="shared" si="52"/>
        <v>1</v>
      </c>
      <c r="BN86" s="16">
        <f t="shared" si="29"/>
        <v>9</v>
      </c>
      <c r="BO86" s="16">
        <f t="shared" si="30"/>
        <v>0</v>
      </c>
      <c r="BP86" s="16">
        <f t="shared" si="31"/>
        <v>0</v>
      </c>
      <c r="BQ86" s="16">
        <f t="shared" si="32"/>
        <v>0</v>
      </c>
      <c r="BR86" s="17"/>
      <c r="BS86" s="17"/>
      <c r="BT86" s="18">
        <f t="shared" si="33"/>
        <v>-9</v>
      </c>
      <c r="BU86" s="4"/>
      <c r="BV86" s="4">
        <f t="shared" si="34"/>
        <v>0</v>
      </c>
      <c r="BW86" s="4">
        <f t="shared" si="35"/>
        <v>0</v>
      </c>
      <c r="BX86" s="4"/>
      <c r="BY86" s="4">
        <f t="shared" si="36"/>
        <v>0</v>
      </c>
      <c r="CB86" s="70">
        <f t="shared" si="53"/>
        <v>0.33333333333333326</v>
      </c>
      <c r="CC86" t="e">
        <f>VLOOKUP(B86,[1]HK!$B$11:$Q$95,16,0)</f>
        <v>#N/A</v>
      </c>
      <c r="CD86" s="35" t="e">
        <f t="shared" si="54"/>
        <v>#N/A</v>
      </c>
    </row>
    <row r="87" spans="1:82" x14ac:dyDescent="0.3">
      <c r="A87" s="8">
        <v>78</v>
      </c>
      <c r="B87" s="74" t="s">
        <v>284</v>
      </c>
      <c r="C87" s="74" t="s">
        <v>281</v>
      </c>
      <c r="D87" s="73"/>
      <c r="E87" s="13" t="s">
        <v>247</v>
      </c>
      <c r="F87" s="72"/>
      <c r="G87" s="13"/>
      <c r="H87" s="20" t="s">
        <v>26</v>
      </c>
      <c r="I87" s="20" t="s">
        <v>26</v>
      </c>
      <c r="J87" s="20" t="s">
        <v>26</v>
      </c>
      <c r="K87" s="20" t="s">
        <v>26</v>
      </c>
      <c r="L87" s="20" t="s">
        <v>26</v>
      </c>
      <c r="M87" s="20" t="s">
        <v>26</v>
      </c>
      <c r="N87" s="20" t="s">
        <v>26</v>
      </c>
      <c r="O87" s="20" t="s">
        <v>26</v>
      </c>
      <c r="P87" s="20" t="s">
        <v>26</v>
      </c>
      <c r="Q87" s="20" t="s">
        <v>26</v>
      </c>
      <c r="R87" s="20" t="s">
        <v>26</v>
      </c>
      <c r="S87" s="20" t="s">
        <v>26</v>
      </c>
      <c r="T87" s="20" t="s">
        <v>26</v>
      </c>
      <c r="U87" s="20" t="s">
        <v>26</v>
      </c>
      <c r="V87" s="20" t="s">
        <v>26</v>
      </c>
      <c r="W87" s="20" t="s">
        <v>26</v>
      </c>
      <c r="X87" s="20" t="s">
        <v>26</v>
      </c>
      <c r="Y87" s="20" t="s">
        <v>26</v>
      </c>
      <c r="Z87" s="104" t="s">
        <v>25</v>
      </c>
      <c r="AA87" s="104" t="s">
        <v>24</v>
      </c>
      <c r="AB87" s="104" t="s">
        <v>27</v>
      </c>
      <c r="AC87" s="104" t="s">
        <v>27</v>
      </c>
      <c r="AD87" s="104" t="s">
        <v>27</v>
      </c>
      <c r="AE87" s="104" t="s">
        <v>27</v>
      </c>
      <c r="AF87" s="104" t="s">
        <v>27</v>
      </c>
      <c r="AG87" s="104" t="s">
        <v>27</v>
      </c>
      <c r="AH87" s="95" t="s">
        <v>24</v>
      </c>
      <c r="AI87" s="95" t="s">
        <v>25</v>
      </c>
      <c r="AJ87" s="95" t="s">
        <v>27</v>
      </c>
      <c r="AK87" s="95" t="s">
        <v>27</v>
      </c>
      <c r="AL87" s="20" t="s">
        <v>27</v>
      </c>
      <c r="AM87" s="20" t="s">
        <v>270</v>
      </c>
      <c r="AN87" s="20" t="s">
        <v>24</v>
      </c>
      <c r="AO87" s="20" t="s">
        <v>27</v>
      </c>
      <c r="AP87" s="20" t="s">
        <v>27</v>
      </c>
      <c r="AQ87" s="20" t="s">
        <v>27</v>
      </c>
      <c r="AR87" s="20" t="s">
        <v>27</v>
      </c>
      <c r="AS87" s="20" t="s">
        <v>27</v>
      </c>
      <c r="AT87" s="20"/>
      <c r="AU87" s="20"/>
      <c r="AV87" s="20"/>
      <c r="AW87" s="96">
        <f t="shared" si="37"/>
        <v>2</v>
      </c>
      <c r="AX87" s="8">
        <f t="shared" si="38"/>
        <v>14</v>
      </c>
      <c r="AY87" s="8">
        <f t="shared" si="39"/>
        <v>0</v>
      </c>
      <c r="AZ87" s="8">
        <f t="shared" si="40"/>
        <v>0</v>
      </c>
      <c r="BA87" s="8">
        <f t="shared" si="41"/>
        <v>0</v>
      </c>
      <c r="BB87" s="8">
        <f t="shared" si="42"/>
        <v>0</v>
      </c>
      <c r="BC87" s="8">
        <f t="shared" si="43"/>
        <v>0</v>
      </c>
      <c r="BD87" s="8">
        <f t="shared" si="44"/>
        <v>1</v>
      </c>
      <c r="BE87" s="8">
        <f t="shared" si="45"/>
        <v>0</v>
      </c>
      <c r="BF87" s="14">
        <f t="shared" si="46"/>
        <v>0</v>
      </c>
      <c r="BG87" s="14">
        <f t="shared" si="47"/>
        <v>0</v>
      </c>
      <c r="BH87" s="8">
        <f t="shared" si="48"/>
        <v>3</v>
      </c>
      <c r="BI87" s="8">
        <f t="shared" si="49"/>
        <v>8</v>
      </c>
      <c r="BJ87" s="14">
        <f t="shared" si="50"/>
        <v>0</v>
      </c>
      <c r="BK87" s="8">
        <f t="shared" si="51"/>
        <v>0</v>
      </c>
      <c r="BL87" s="15">
        <f t="shared" si="28"/>
        <v>17</v>
      </c>
      <c r="BM87" s="18">
        <f t="shared" si="52"/>
        <v>3</v>
      </c>
      <c r="BN87" s="16">
        <f t="shared" si="29"/>
        <v>20</v>
      </c>
      <c r="BO87" s="16">
        <f t="shared" si="30"/>
        <v>1</v>
      </c>
      <c r="BP87" s="16">
        <f t="shared" si="31"/>
        <v>0</v>
      </c>
      <c r="BQ87" s="16">
        <f t="shared" si="32"/>
        <v>0</v>
      </c>
      <c r="BR87" s="17"/>
      <c r="BS87" s="17"/>
      <c r="BT87" s="18">
        <f t="shared" si="33"/>
        <v>-20</v>
      </c>
      <c r="BU87" s="4"/>
      <c r="BV87" s="4">
        <f t="shared" si="34"/>
        <v>8</v>
      </c>
      <c r="BW87" s="4">
        <f t="shared" si="35"/>
        <v>0</v>
      </c>
      <c r="BX87" s="4"/>
      <c r="BY87" s="4">
        <f t="shared" si="36"/>
        <v>0</v>
      </c>
      <c r="CB87" s="70">
        <f t="shared" si="53"/>
        <v>-0.16666666666666652</v>
      </c>
      <c r="CC87" t="e">
        <f>VLOOKUP(B87,[1]HK!$B$11:$Q$95,16,0)</f>
        <v>#N/A</v>
      </c>
      <c r="CD87" s="35" t="e">
        <f t="shared" si="54"/>
        <v>#N/A</v>
      </c>
    </row>
    <row r="88" spans="1:82" x14ac:dyDescent="0.3">
      <c r="A88" s="8">
        <v>79</v>
      </c>
      <c r="B88" s="74" t="s">
        <v>282</v>
      </c>
      <c r="C88" s="74" t="s">
        <v>34</v>
      </c>
      <c r="D88" s="73"/>
      <c r="E88" s="20" t="s">
        <v>111</v>
      </c>
      <c r="F88" s="72"/>
      <c r="G88" s="13"/>
      <c r="H88" s="20" t="s">
        <v>26</v>
      </c>
      <c r="I88" s="20" t="s">
        <v>26</v>
      </c>
      <c r="J88" s="20" t="s">
        <v>26</v>
      </c>
      <c r="K88" s="20" t="s">
        <v>26</v>
      </c>
      <c r="L88" s="20" t="s">
        <v>26</v>
      </c>
      <c r="M88" s="20" t="s">
        <v>26</v>
      </c>
      <c r="N88" s="20" t="s">
        <v>26</v>
      </c>
      <c r="O88" s="20" t="s">
        <v>26</v>
      </c>
      <c r="P88" s="20" t="s">
        <v>26</v>
      </c>
      <c r="Q88" s="20" t="s">
        <v>26</v>
      </c>
      <c r="R88" s="20" t="s">
        <v>26</v>
      </c>
      <c r="S88" s="20" t="s">
        <v>26</v>
      </c>
      <c r="T88" s="20" t="s">
        <v>26</v>
      </c>
      <c r="U88" s="20" t="s">
        <v>26</v>
      </c>
      <c r="V88" s="20" t="s">
        <v>26</v>
      </c>
      <c r="W88" s="20" t="s">
        <v>26</v>
      </c>
      <c r="X88" s="20" t="s">
        <v>26</v>
      </c>
      <c r="Y88" s="20" t="s">
        <v>26</v>
      </c>
      <c r="Z88" s="20" t="s">
        <v>26</v>
      </c>
      <c r="AA88" s="20" t="s">
        <v>26</v>
      </c>
      <c r="AB88" s="104" t="s">
        <v>27</v>
      </c>
      <c r="AC88" s="104" t="s">
        <v>27</v>
      </c>
      <c r="AD88" s="104" t="s">
        <v>27</v>
      </c>
      <c r="AE88" s="104" t="s">
        <v>25</v>
      </c>
      <c r="AF88" s="104" t="s">
        <v>27</v>
      </c>
      <c r="AG88" s="104" t="s">
        <v>27</v>
      </c>
      <c r="AH88" s="95" t="s">
        <v>27</v>
      </c>
      <c r="AI88" s="95" t="s">
        <v>24</v>
      </c>
      <c r="AJ88" s="95" t="s">
        <v>25</v>
      </c>
      <c r="AK88" s="95" t="s">
        <v>28</v>
      </c>
      <c r="AL88" s="20" t="s">
        <v>28</v>
      </c>
      <c r="AM88" s="20" t="s">
        <v>28</v>
      </c>
      <c r="AN88" s="20" t="s">
        <v>28</v>
      </c>
      <c r="AO88" s="20" t="s">
        <v>26</v>
      </c>
      <c r="AP88" s="20" t="s">
        <v>28</v>
      </c>
      <c r="AQ88" s="20" t="s">
        <v>24</v>
      </c>
      <c r="AR88" s="20" t="s">
        <v>28</v>
      </c>
      <c r="AS88" s="20" t="s">
        <v>28</v>
      </c>
      <c r="AT88" s="20"/>
      <c r="AU88" s="20"/>
      <c r="AV88" s="20"/>
      <c r="AW88" s="96">
        <f t="shared" si="37"/>
        <v>2</v>
      </c>
      <c r="AX88" s="8">
        <f t="shared" si="38"/>
        <v>6</v>
      </c>
      <c r="AY88" s="8">
        <f t="shared" si="39"/>
        <v>7</v>
      </c>
      <c r="AZ88" s="8">
        <f t="shared" si="40"/>
        <v>0</v>
      </c>
      <c r="BA88" s="8">
        <f t="shared" si="41"/>
        <v>0</v>
      </c>
      <c r="BB88" s="8">
        <f t="shared" si="42"/>
        <v>0</v>
      </c>
      <c r="BC88" s="8">
        <f t="shared" si="43"/>
        <v>0</v>
      </c>
      <c r="BD88" s="8">
        <f t="shared" si="44"/>
        <v>0</v>
      </c>
      <c r="BE88" s="8">
        <f t="shared" si="45"/>
        <v>0</v>
      </c>
      <c r="BF88" s="14">
        <f t="shared" si="46"/>
        <v>0</v>
      </c>
      <c r="BG88" s="14">
        <f t="shared" si="47"/>
        <v>0</v>
      </c>
      <c r="BH88" s="8">
        <f t="shared" si="48"/>
        <v>2</v>
      </c>
      <c r="BI88" s="8">
        <f t="shared" si="49"/>
        <v>10</v>
      </c>
      <c r="BJ88" s="14">
        <f t="shared" si="50"/>
        <v>0</v>
      </c>
      <c r="BK88" s="8">
        <f t="shared" si="51"/>
        <v>0</v>
      </c>
      <c r="BL88" s="15">
        <f t="shared" si="28"/>
        <v>15</v>
      </c>
      <c r="BM88" s="18">
        <f t="shared" si="52"/>
        <v>2</v>
      </c>
      <c r="BN88" s="16">
        <f t="shared" si="29"/>
        <v>17</v>
      </c>
      <c r="BO88" s="16">
        <f t="shared" si="30"/>
        <v>0</v>
      </c>
      <c r="BP88" s="16">
        <f t="shared" si="31"/>
        <v>0</v>
      </c>
      <c r="BQ88" s="16">
        <f t="shared" si="32"/>
        <v>0</v>
      </c>
      <c r="BR88" s="17"/>
      <c r="BS88" s="17"/>
      <c r="BT88" s="18">
        <f t="shared" si="33"/>
        <v>-17</v>
      </c>
      <c r="BU88" s="4"/>
      <c r="BV88" s="4">
        <f t="shared" si="34"/>
        <v>0</v>
      </c>
      <c r="BW88" s="4">
        <f t="shared" si="35"/>
        <v>0</v>
      </c>
      <c r="BX88" s="4"/>
      <c r="BY88" s="4">
        <f t="shared" si="36"/>
        <v>0</v>
      </c>
      <c r="CB88" s="70">
        <f t="shared" si="53"/>
        <v>0.5</v>
      </c>
      <c r="CC88">
        <f>VLOOKUP(B88,[1]HK!$B$11:$Q$95,16,0)</f>
        <v>2</v>
      </c>
      <c r="CD88" s="35">
        <f t="shared" si="54"/>
        <v>0</v>
      </c>
    </row>
    <row r="89" spans="1:82" x14ac:dyDescent="0.3">
      <c r="A89" s="8">
        <v>80</v>
      </c>
      <c r="B89" s="74" t="s">
        <v>290</v>
      </c>
      <c r="C89" s="74" t="s">
        <v>289</v>
      </c>
      <c r="D89" s="73"/>
      <c r="E89" s="20" t="s">
        <v>111</v>
      </c>
      <c r="F89" s="72"/>
      <c r="G89" s="13"/>
      <c r="H89" s="20" t="s">
        <v>26</v>
      </c>
      <c r="I89" s="20" t="s">
        <v>26</v>
      </c>
      <c r="J89" s="20" t="s">
        <v>26</v>
      </c>
      <c r="K89" s="20" t="s">
        <v>26</v>
      </c>
      <c r="L89" s="20" t="s">
        <v>26</v>
      </c>
      <c r="M89" s="20" t="s">
        <v>26</v>
      </c>
      <c r="N89" s="20" t="s">
        <v>26</v>
      </c>
      <c r="O89" s="20" t="s">
        <v>26</v>
      </c>
      <c r="P89" s="20" t="s">
        <v>26</v>
      </c>
      <c r="Q89" s="20" t="s">
        <v>26</v>
      </c>
      <c r="R89" s="20" t="s">
        <v>26</v>
      </c>
      <c r="S89" s="20" t="s">
        <v>26</v>
      </c>
      <c r="T89" s="20" t="s">
        <v>26</v>
      </c>
      <c r="U89" s="20" t="s">
        <v>26</v>
      </c>
      <c r="V89" s="20" t="s">
        <v>26</v>
      </c>
      <c r="W89" s="20" t="s">
        <v>26</v>
      </c>
      <c r="X89" s="20" t="s">
        <v>26</v>
      </c>
      <c r="Y89" s="20" t="s">
        <v>26</v>
      </c>
      <c r="Z89" s="20" t="s">
        <v>26</v>
      </c>
      <c r="AA89" s="20" t="s">
        <v>26</v>
      </c>
      <c r="AB89" s="20" t="s">
        <v>26</v>
      </c>
      <c r="AC89" s="20" t="s">
        <v>26</v>
      </c>
      <c r="AD89" s="20" t="s">
        <v>26</v>
      </c>
      <c r="AE89" s="104" t="s">
        <v>26</v>
      </c>
      <c r="AF89" s="104" t="s">
        <v>28</v>
      </c>
      <c r="AG89" s="104" t="s">
        <v>26</v>
      </c>
      <c r="AH89" s="95" t="s">
        <v>28</v>
      </c>
      <c r="AI89" s="95" t="s">
        <v>28</v>
      </c>
      <c r="AJ89" s="95" t="s">
        <v>28</v>
      </c>
      <c r="AK89" s="95" t="s">
        <v>26</v>
      </c>
      <c r="AL89" s="20" t="s">
        <v>28</v>
      </c>
      <c r="AM89" s="20" t="s">
        <v>28</v>
      </c>
      <c r="AN89" s="20" t="s">
        <v>24</v>
      </c>
      <c r="AO89" s="20" t="s">
        <v>26</v>
      </c>
      <c r="AP89" s="20" t="s">
        <v>28</v>
      </c>
      <c r="AQ89" s="20" t="s">
        <v>26</v>
      </c>
      <c r="AR89" s="20" t="s">
        <v>26</v>
      </c>
      <c r="AS89" s="20" t="s">
        <v>26</v>
      </c>
      <c r="AT89" s="20"/>
      <c r="AU89" s="20"/>
      <c r="AV89" s="20"/>
      <c r="AW89" s="96">
        <f t="shared" si="37"/>
        <v>0</v>
      </c>
      <c r="AX89" s="8">
        <f t="shared" si="38"/>
        <v>0</v>
      </c>
      <c r="AY89" s="8">
        <f t="shared" si="39"/>
        <v>7</v>
      </c>
      <c r="AZ89" s="8">
        <f t="shared" si="40"/>
        <v>0</v>
      </c>
      <c r="BA89" s="8">
        <f t="shared" si="41"/>
        <v>0</v>
      </c>
      <c r="BB89" s="8">
        <f t="shared" si="42"/>
        <v>0</v>
      </c>
      <c r="BC89" s="8">
        <f t="shared" si="43"/>
        <v>0</v>
      </c>
      <c r="BD89" s="8">
        <f t="shared" si="44"/>
        <v>0</v>
      </c>
      <c r="BE89" s="8">
        <f t="shared" si="45"/>
        <v>0</v>
      </c>
      <c r="BF89" s="14">
        <f t="shared" si="46"/>
        <v>0</v>
      </c>
      <c r="BG89" s="14">
        <f t="shared" si="47"/>
        <v>0</v>
      </c>
      <c r="BH89" s="8">
        <f t="shared" si="48"/>
        <v>1</v>
      </c>
      <c r="BI89" s="8">
        <f t="shared" si="49"/>
        <v>16</v>
      </c>
      <c r="BJ89" s="14">
        <f t="shared" si="50"/>
        <v>0</v>
      </c>
      <c r="BK89" s="8">
        <f t="shared" si="51"/>
        <v>0</v>
      </c>
      <c r="BL89" s="15">
        <f t="shared" si="28"/>
        <v>7</v>
      </c>
      <c r="BM89" s="18">
        <f t="shared" si="52"/>
        <v>1</v>
      </c>
      <c r="BN89" s="16">
        <f t="shared" si="29"/>
        <v>8</v>
      </c>
      <c r="BO89" s="16">
        <f t="shared" si="30"/>
        <v>0</v>
      </c>
      <c r="BP89" s="16">
        <f t="shared" si="31"/>
        <v>0</v>
      </c>
      <c r="BQ89" s="16">
        <f t="shared" si="32"/>
        <v>0</v>
      </c>
      <c r="BR89" s="17"/>
      <c r="BS89" s="17"/>
      <c r="BT89" s="18">
        <f t="shared" si="33"/>
        <v>-8</v>
      </c>
      <c r="BU89" s="4"/>
      <c r="BV89" s="4">
        <f t="shared" si="34"/>
        <v>0</v>
      </c>
      <c r="BW89" s="4">
        <f t="shared" si="35"/>
        <v>0</v>
      </c>
      <c r="BX89" s="4"/>
      <c r="BY89" s="4">
        <f t="shared" si="36"/>
        <v>0</v>
      </c>
      <c r="CB89" s="70">
        <f t="shared" si="53"/>
        <v>0.16666666666666674</v>
      </c>
      <c r="CC89">
        <f>VLOOKUP(B89,[1]HK!$B$11:$Q$95,16,0)</f>
        <v>1</v>
      </c>
      <c r="CD89" s="35">
        <f t="shared" si="54"/>
        <v>0</v>
      </c>
    </row>
    <row r="90" spans="1:82" x14ac:dyDescent="0.3">
      <c r="A90" s="8">
        <v>81</v>
      </c>
      <c r="B90" s="74" t="s">
        <v>286</v>
      </c>
      <c r="C90" s="74" t="s">
        <v>285</v>
      </c>
      <c r="D90" s="73"/>
      <c r="E90" s="20" t="s">
        <v>111</v>
      </c>
      <c r="F90" s="72"/>
      <c r="G90" s="13"/>
      <c r="H90" s="20" t="s">
        <v>26</v>
      </c>
      <c r="I90" s="20" t="s">
        <v>26</v>
      </c>
      <c r="J90" s="20" t="s">
        <v>26</v>
      </c>
      <c r="K90" s="20" t="s">
        <v>26</v>
      </c>
      <c r="L90" s="20" t="s">
        <v>26</v>
      </c>
      <c r="M90" s="20" t="s">
        <v>26</v>
      </c>
      <c r="N90" s="20" t="s">
        <v>26</v>
      </c>
      <c r="O90" s="20" t="s">
        <v>26</v>
      </c>
      <c r="P90" s="20" t="s">
        <v>26</v>
      </c>
      <c r="Q90" s="20" t="s">
        <v>26</v>
      </c>
      <c r="R90" s="20" t="s">
        <v>26</v>
      </c>
      <c r="S90" s="20" t="s">
        <v>26</v>
      </c>
      <c r="T90" s="20" t="s">
        <v>26</v>
      </c>
      <c r="U90" s="20" t="s">
        <v>26</v>
      </c>
      <c r="V90" s="20" t="s">
        <v>26</v>
      </c>
      <c r="W90" s="20" t="s">
        <v>26</v>
      </c>
      <c r="X90" s="20" t="s">
        <v>26</v>
      </c>
      <c r="Y90" s="20" t="s">
        <v>26</v>
      </c>
      <c r="Z90" s="20" t="s">
        <v>26</v>
      </c>
      <c r="AA90" s="20" t="s">
        <v>26</v>
      </c>
      <c r="AB90" s="20" t="s">
        <v>26</v>
      </c>
      <c r="AC90" s="20" t="s">
        <v>26</v>
      </c>
      <c r="AD90" s="20" t="s">
        <v>26</v>
      </c>
      <c r="AE90" s="104" t="s">
        <v>28</v>
      </c>
      <c r="AF90" s="104" t="s">
        <v>28</v>
      </c>
      <c r="AG90" s="104" t="s">
        <v>28</v>
      </c>
      <c r="AH90" s="95" t="s">
        <v>28</v>
      </c>
      <c r="AI90" s="95" t="s">
        <v>28</v>
      </c>
      <c r="AJ90" s="95" t="s">
        <v>28</v>
      </c>
      <c r="AK90" s="95" t="s">
        <v>28</v>
      </c>
      <c r="AL90" s="20" t="s">
        <v>28</v>
      </c>
      <c r="AM90" s="20" t="s">
        <v>24</v>
      </c>
      <c r="AN90" s="20" t="s">
        <v>28</v>
      </c>
      <c r="AO90" s="20" t="s">
        <v>26</v>
      </c>
      <c r="AP90" s="20" t="s">
        <v>28</v>
      </c>
      <c r="AQ90" s="20" t="s">
        <v>28</v>
      </c>
      <c r="AR90" s="20" t="s">
        <v>28</v>
      </c>
      <c r="AS90" s="20" t="s">
        <v>28</v>
      </c>
      <c r="AT90" s="20"/>
      <c r="AU90" s="20"/>
      <c r="AV90" s="20"/>
      <c r="AW90" s="96">
        <f t="shared" si="37"/>
        <v>0</v>
      </c>
      <c r="AX90" s="8">
        <f t="shared" si="38"/>
        <v>0</v>
      </c>
      <c r="AY90" s="8">
        <f t="shared" si="39"/>
        <v>13</v>
      </c>
      <c r="AZ90" s="8">
        <f t="shared" si="40"/>
        <v>0</v>
      </c>
      <c r="BA90" s="8">
        <f t="shared" si="41"/>
        <v>0</v>
      </c>
      <c r="BB90" s="8">
        <f t="shared" si="42"/>
        <v>0</v>
      </c>
      <c r="BC90" s="8">
        <f t="shared" si="43"/>
        <v>0</v>
      </c>
      <c r="BD90" s="8">
        <f t="shared" si="44"/>
        <v>0</v>
      </c>
      <c r="BE90" s="8">
        <f t="shared" si="45"/>
        <v>0</v>
      </c>
      <c r="BF90" s="14">
        <f t="shared" si="46"/>
        <v>0</v>
      </c>
      <c r="BG90" s="14">
        <f t="shared" si="47"/>
        <v>0</v>
      </c>
      <c r="BH90" s="8">
        <f t="shared" si="48"/>
        <v>1</v>
      </c>
      <c r="BI90" s="8">
        <f t="shared" si="49"/>
        <v>13</v>
      </c>
      <c r="BJ90" s="14">
        <f t="shared" si="50"/>
        <v>0</v>
      </c>
      <c r="BK90" s="8">
        <f t="shared" si="51"/>
        <v>0</v>
      </c>
      <c r="BL90" s="15">
        <f t="shared" si="28"/>
        <v>13</v>
      </c>
      <c r="BM90" s="18">
        <f t="shared" si="52"/>
        <v>1</v>
      </c>
      <c r="BN90" s="16">
        <f t="shared" si="29"/>
        <v>14</v>
      </c>
      <c r="BO90" s="16">
        <f t="shared" si="30"/>
        <v>0</v>
      </c>
      <c r="BP90" s="16">
        <f t="shared" si="31"/>
        <v>0</v>
      </c>
      <c r="BQ90" s="16">
        <f t="shared" si="32"/>
        <v>0</v>
      </c>
      <c r="BR90" s="20"/>
      <c r="BS90" s="17"/>
      <c r="BT90" s="18">
        <f t="shared" si="33"/>
        <v>-14</v>
      </c>
      <c r="BU90" s="4"/>
      <c r="BV90" s="4">
        <f t="shared" si="34"/>
        <v>0</v>
      </c>
      <c r="BW90" s="4">
        <f t="shared" si="35"/>
        <v>0</v>
      </c>
      <c r="BX90" s="4"/>
      <c r="BY90" s="4">
        <f t="shared" si="36"/>
        <v>0</v>
      </c>
      <c r="CB90" s="70">
        <f t="shared" si="53"/>
        <v>1.1666666666666665</v>
      </c>
      <c r="CC90">
        <f>VLOOKUP(B90,[1]HK!$B$11:$Q$95,16,0)</f>
        <v>1</v>
      </c>
      <c r="CD90" s="35">
        <f t="shared" si="54"/>
        <v>0</v>
      </c>
    </row>
    <row r="91" spans="1:82" x14ac:dyDescent="0.3">
      <c r="A91" s="8">
        <v>82</v>
      </c>
      <c r="B91" s="74" t="s">
        <v>287</v>
      </c>
      <c r="C91" s="74" t="s">
        <v>288</v>
      </c>
      <c r="D91" s="73"/>
      <c r="E91" s="20" t="s">
        <v>111</v>
      </c>
      <c r="F91" s="72"/>
      <c r="G91" s="13"/>
      <c r="H91" s="20" t="s">
        <v>26</v>
      </c>
      <c r="I91" s="20" t="s">
        <v>26</v>
      </c>
      <c r="J91" s="20" t="s">
        <v>26</v>
      </c>
      <c r="K91" s="20" t="s">
        <v>26</v>
      </c>
      <c r="L91" s="20" t="s">
        <v>26</v>
      </c>
      <c r="M91" s="20" t="s">
        <v>26</v>
      </c>
      <c r="N91" s="20" t="s">
        <v>26</v>
      </c>
      <c r="O91" s="20" t="s">
        <v>26</v>
      </c>
      <c r="P91" s="20" t="s">
        <v>26</v>
      </c>
      <c r="Q91" s="20" t="s">
        <v>26</v>
      </c>
      <c r="R91" s="20" t="s">
        <v>26</v>
      </c>
      <c r="S91" s="20" t="s">
        <v>26</v>
      </c>
      <c r="T91" s="20" t="s">
        <v>26</v>
      </c>
      <c r="U91" s="20" t="s">
        <v>26</v>
      </c>
      <c r="V91" s="20" t="s">
        <v>26</v>
      </c>
      <c r="W91" s="20" t="s">
        <v>26</v>
      </c>
      <c r="X91" s="20" t="s">
        <v>26</v>
      </c>
      <c r="Y91" s="20" t="s">
        <v>26</v>
      </c>
      <c r="Z91" s="20" t="s">
        <v>26</v>
      </c>
      <c r="AA91" s="20" t="s">
        <v>26</v>
      </c>
      <c r="AB91" s="20" t="s">
        <v>26</v>
      </c>
      <c r="AC91" s="20" t="s">
        <v>26</v>
      </c>
      <c r="AD91" s="20" t="s">
        <v>26</v>
      </c>
      <c r="AE91" s="20" t="s">
        <v>26</v>
      </c>
      <c r="AF91" s="20" t="s">
        <v>26</v>
      </c>
      <c r="AG91" s="104" t="s">
        <v>27</v>
      </c>
      <c r="AH91" s="95" t="s">
        <v>26</v>
      </c>
      <c r="AI91" s="95" t="s">
        <v>27</v>
      </c>
      <c r="AJ91" s="95" t="s">
        <v>25</v>
      </c>
      <c r="AK91" s="95" t="s">
        <v>25</v>
      </c>
      <c r="AL91" s="20" t="s">
        <v>25</v>
      </c>
      <c r="AM91" s="20" t="s">
        <v>24</v>
      </c>
      <c r="AN91" s="20" t="s">
        <v>25</v>
      </c>
      <c r="AO91" s="20" t="s">
        <v>25</v>
      </c>
      <c r="AP91" s="20" t="s">
        <v>25</v>
      </c>
      <c r="AQ91" s="20" t="s">
        <v>25</v>
      </c>
      <c r="AR91" s="20" t="s">
        <v>25</v>
      </c>
      <c r="AS91" s="20" t="s">
        <v>25</v>
      </c>
      <c r="AT91" s="20"/>
      <c r="AU91" s="20"/>
      <c r="AV91" s="20"/>
      <c r="AW91" s="96">
        <f t="shared" si="37"/>
        <v>9</v>
      </c>
      <c r="AX91" s="8">
        <f t="shared" si="38"/>
        <v>2</v>
      </c>
      <c r="AY91" s="8">
        <f t="shared" si="39"/>
        <v>0</v>
      </c>
      <c r="AZ91" s="8">
        <f t="shared" si="40"/>
        <v>0</v>
      </c>
      <c r="BA91" s="8">
        <f t="shared" si="41"/>
        <v>0</v>
      </c>
      <c r="BB91" s="8">
        <f t="shared" si="42"/>
        <v>0</v>
      </c>
      <c r="BC91" s="8">
        <f t="shared" si="43"/>
        <v>0</v>
      </c>
      <c r="BD91" s="8">
        <f t="shared" si="44"/>
        <v>0</v>
      </c>
      <c r="BE91" s="8">
        <f t="shared" si="45"/>
        <v>0</v>
      </c>
      <c r="BF91" s="14">
        <f t="shared" si="46"/>
        <v>0</v>
      </c>
      <c r="BG91" s="14">
        <f t="shared" si="47"/>
        <v>0</v>
      </c>
      <c r="BH91" s="8">
        <f t="shared" si="48"/>
        <v>1</v>
      </c>
      <c r="BI91" s="8">
        <f t="shared" si="49"/>
        <v>16</v>
      </c>
      <c r="BJ91" s="14">
        <f t="shared" si="50"/>
        <v>0</v>
      </c>
      <c r="BK91" s="8">
        <f t="shared" si="51"/>
        <v>0</v>
      </c>
      <c r="BL91" s="15">
        <f t="shared" si="28"/>
        <v>11</v>
      </c>
      <c r="BM91" s="18">
        <f t="shared" si="52"/>
        <v>1</v>
      </c>
      <c r="BN91" s="16">
        <f t="shared" si="29"/>
        <v>12</v>
      </c>
      <c r="BO91" s="16">
        <f t="shared" si="30"/>
        <v>0</v>
      </c>
      <c r="BP91" s="16">
        <f t="shared" si="31"/>
        <v>0</v>
      </c>
      <c r="BQ91" s="16">
        <f t="shared" si="32"/>
        <v>0</v>
      </c>
      <c r="BR91" s="17"/>
      <c r="BS91" s="17"/>
      <c r="BT91" s="18">
        <f t="shared" si="33"/>
        <v>-12</v>
      </c>
      <c r="BU91" s="4"/>
      <c r="BV91" s="4">
        <f t="shared" si="34"/>
        <v>0</v>
      </c>
      <c r="BW91" s="4">
        <f t="shared" si="35"/>
        <v>0</v>
      </c>
      <c r="BX91" s="4"/>
      <c r="BY91" s="4">
        <f t="shared" si="36"/>
        <v>0</v>
      </c>
      <c r="CB91" s="70">
        <f t="shared" si="53"/>
        <v>0.83333333333333326</v>
      </c>
      <c r="CC91">
        <f>VLOOKUP(B91,[1]HK!$B$11:$Q$95,16,0)</f>
        <v>1</v>
      </c>
      <c r="CD91" s="35">
        <f t="shared" si="54"/>
        <v>0</v>
      </c>
    </row>
    <row r="92" spans="1:82" x14ac:dyDescent="0.3">
      <c r="A92" s="8">
        <v>83</v>
      </c>
      <c r="B92" s="20" t="s">
        <v>291</v>
      </c>
      <c r="C92" s="20" t="s">
        <v>292</v>
      </c>
      <c r="D92" s="20"/>
      <c r="E92" s="20" t="s">
        <v>111</v>
      </c>
      <c r="F92" s="20"/>
      <c r="G92" s="20"/>
      <c r="H92" s="20" t="s">
        <v>26</v>
      </c>
      <c r="I92" s="20" t="s">
        <v>26</v>
      </c>
      <c r="J92" s="20" t="s">
        <v>26</v>
      </c>
      <c r="K92" s="20" t="s">
        <v>26</v>
      </c>
      <c r="L92" s="20" t="s">
        <v>26</v>
      </c>
      <c r="M92" s="20" t="s">
        <v>26</v>
      </c>
      <c r="N92" s="20" t="s">
        <v>26</v>
      </c>
      <c r="O92" s="20" t="s">
        <v>26</v>
      </c>
      <c r="P92" s="20" t="s">
        <v>26</v>
      </c>
      <c r="Q92" s="20" t="s">
        <v>26</v>
      </c>
      <c r="R92" s="20" t="s">
        <v>26</v>
      </c>
      <c r="S92" s="20" t="s">
        <v>26</v>
      </c>
      <c r="T92" s="20" t="s">
        <v>26</v>
      </c>
      <c r="U92" s="20" t="s">
        <v>26</v>
      </c>
      <c r="V92" s="20" t="s">
        <v>26</v>
      </c>
      <c r="W92" s="20" t="s">
        <v>26</v>
      </c>
      <c r="X92" s="20" t="s">
        <v>26</v>
      </c>
      <c r="Y92" s="20" t="s">
        <v>26</v>
      </c>
      <c r="Z92" s="20" t="s">
        <v>26</v>
      </c>
      <c r="AA92" s="20" t="s">
        <v>26</v>
      </c>
      <c r="AB92" s="20" t="s">
        <v>26</v>
      </c>
      <c r="AC92" s="20" t="s">
        <v>26</v>
      </c>
      <c r="AD92" s="20" t="s">
        <v>26</v>
      </c>
      <c r="AE92" s="20" t="s">
        <v>26</v>
      </c>
      <c r="AF92" s="20" t="s">
        <v>26</v>
      </c>
      <c r="AG92" s="20" t="s">
        <v>26</v>
      </c>
      <c r="AH92" s="114" t="s">
        <v>27</v>
      </c>
      <c r="AI92" s="114" t="s">
        <v>27</v>
      </c>
      <c r="AJ92" s="114" t="s">
        <v>27</v>
      </c>
      <c r="AK92" s="114" t="s">
        <v>27</v>
      </c>
      <c r="AL92" s="40" t="s">
        <v>27</v>
      </c>
      <c r="AM92" s="40" t="s">
        <v>27</v>
      </c>
      <c r="AN92" s="40" t="s">
        <v>27</v>
      </c>
      <c r="AO92" s="40" t="s">
        <v>27</v>
      </c>
      <c r="AP92" s="40" t="s">
        <v>27</v>
      </c>
      <c r="AQ92" s="20" t="s">
        <v>24</v>
      </c>
      <c r="AR92" s="20" t="s">
        <v>27</v>
      </c>
      <c r="AS92" s="20" t="s">
        <v>27</v>
      </c>
      <c r="AT92" s="20"/>
      <c r="AU92" s="20"/>
      <c r="AV92" s="20"/>
      <c r="AW92" s="96">
        <f t="shared" si="37"/>
        <v>0</v>
      </c>
      <c r="AX92" s="8">
        <f t="shared" si="38"/>
        <v>11</v>
      </c>
      <c r="AY92" s="8">
        <f t="shared" si="39"/>
        <v>0</v>
      </c>
      <c r="AZ92" s="8">
        <f t="shared" si="40"/>
        <v>0</v>
      </c>
      <c r="BA92" s="8">
        <f t="shared" si="41"/>
        <v>0</v>
      </c>
      <c r="BB92" s="8">
        <f t="shared" si="42"/>
        <v>0</v>
      </c>
      <c r="BC92" s="8">
        <f t="shared" si="43"/>
        <v>0</v>
      </c>
      <c r="BD92" s="8">
        <f t="shared" si="44"/>
        <v>0</v>
      </c>
      <c r="BE92" s="8">
        <f t="shared" si="45"/>
        <v>0</v>
      </c>
      <c r="BF92" s="14">
        <f t="shared" si="46"/>
        <v>0</v>
      </c>
      <c r="BG92" s="14">
        <f t="shared" si="47"/>
        <v>0</v>
      </c>
      <c r="BH92" s="8">
        <f t="shared" si="48"/>
        <v>1</v>
      </c>
      <c r="BI92" s="8">
        <f t="shared" si="49"/>
        <v>16</v>
      </c>
      <c r="BJ92" s="14">
        <f t="shared" si="50"/>
        <v>0</v>
      </c>
      <c r="BK92" s="8">
        <f t="shared" si="51"/>
        <v>0</v>
      </c>
      <c r="BL92" s="15">
        <f t="shared" si="28"/>
        <v>11</v>
      </c>
      <c r="BM92" s="18">
        <f t="shared" si="52"/>
        <v>1</v>
      </c>
      <c r="BN92" s="16">
        <f t="shared" si="29"/>
        <v>12</v>
      </c>
      <c r="BO92" s="16">
        <f t="shared" si="30"/>
        <v>0</v>
      </c>
      <c r="BP92" s="16">
        <f t="shared" si="31"/>
        <v>0</v>
      </c>
      <c r="BQ92" s="16">
        <f t="shared" si="32"/>
        <v>0</v>
      </c>
      <c r="BR92" s="17"/>
      <c r="BS92" s="17"/>
      <c r="BT92" s="18">
        <f t="shared" si="33"/>
        <v>-12</v>
      </c>
      <c r="BU92" s="4"/>
      <c r="BV92" s="4">
        <f t="shared" si="34"/>
        <v>0</v>
      </c>
      <c r="BW92" s="4">
        <f t="shared" si="35"/>
        <v>0</v>
      </c>
      <c r="BX92" s="4"/>
      <c r="BY92" s="4">
        <f t="shared" si="36"/>
        <v>0</v>
      </c>
      <c r="CB92" s="70">
        <f t="shared" si="53"/>
        <v>0.83333333333333326</v>
      </c>
      <c r="CC92">
        <f>VLOOKUP(B92,[1]HK!$B$11:$Q$95,16,0)</f>
        <v>1</v>
      </c>
      <c r="CD92" s="35">
        <f t="shared" si="54"/>
        <v>0</v>
      </c>
    </row>
    <row r="93" spans="1:82" x14ac:dyDescent="0.3">
      <c r="A93" s="8">
        <v>84</v>
      </c>
      <c r="B93" s="113" t="s">
        <v>295</v>
      </c>
      <c r="C93" s="20" t="s">
        <v>294</v>
      </c>
      <c r="D93" s="20"/>
      <c r="E93" s="20" t="s">
        <v>111</v>
      </c>
      <c r="F93" s="20"/>
      <c r="G93" s="20"/>
      <c r="H93" s="20" t="s">
        <v>26</v>
      </c>
      <c r="I93" s="20" t="s">
        <v>26</v>
      </c>
      <c r="J93" s="20" t="s">
        <v>26</v>
      </c>
      <c r="K93" s="20" t="s">
        <v>26</v>
      </c>
      <c r="L93" s="20" t="s">
        <v>26</v>
      </c>
      <c r="M93" s="20" t="s">
        <v>26</v>
      </c>
      <c r="N93" s="20" t="s">
        <v>26</v>
      </c>
      <c r="O93" s="20" t="s">
        <v>26</v>
      </c>
      <c r="P93" s="20" t="s">
        <v>26</v>
      </c>
      <c r="Q93" s="20" t="s">
        <v>26</v>
      </c>
      <c r="R93" s="20" t="s">
        <v>26</v>
      </c>
      <c r="S93" s="20" t="s">
        <v>26</v>
      </c>
      <c r="T93" s="20" t="s">
        <v>26</v>
      </c>
      <c r="U93" s="20" t="s">
        <v>26</v>
      </c>
      <c r="V93" s="20" t="s">
        <v>26</v>
      </c>
      <c r="W93" s="20" t="s">
        <v>26</v>
      </c>
      <c r="X93" s="20" t="s">
        <v>26</v>
      </c>
      <c r="Y93" s="20" t="s">
        <v>26</v>
      </c>
      <c r="Z93" s="20" t="s">
        <v>26</v>
      </c>
      <c r="AA93" s="20" t="s">
        <v>26</v>
      </c>
      <c r="AB93" s="20" t="s">
        <v>26</v>
      </c>
      <c r="AC93" s="20" t="s">
        <v>26</v>
      </c>
      <c r="AD93" s="20" t="s">
        <v>26</v>
      </c>
      <c r="AE93" s="20" t="s">
        <v>26</v>
      </c>
      <c r="AF93" s="20" t="s">
        <v>26</v>
      </c>
      <c r="AG93" s="20" t="s">
        <v>26</v>
      </c>
      <c r="AH93" s="40" t="s">
        <v>27</v>
      </c>
      <c r="AI93" s="115" t="s">
        <v>27</v>
      </c>
      <c r="AJ93" s="114" t="s">
        <v>27</v>
      </c>
      <c r="AK93" s="114" t="s">
        <v>27</v>
      </c>
      <c r="AL93" s="40" t="s">
        <v>27</v>
      </c>
      <c r="AM93" s="40" t="s">
        <v>27</v>
      </c>
      <c r="AN93" s="40" t="s">
        <v>27</v>
      </c>
      <c r="AO93" s="20" t="s">
        <v>24</v>
      </c>
      <c r="AP93" s="20" t="s">
        <v>27</v>
      </c>
      <c r="AQ93" s="20" t="s">
        <v>27</v>
      </c>
      <c r="AR93" s="20" t="s">
        <v>27</v>
      </c>
      <c r="AS93" s="20" t="s">
        <v>27</v>
      </c>
      <c r="AT93" s="20"/>
      <c r="AU93" s="20"/>
      <c r="AV93" s="20"/>
      <c r="AW93" s="96">
        <f t="shared" si="37"/>
        <v>0</v>
      </c>
      <c r="AX93" s="8">
        <f t="shared" si="38"/>
        <v>11</v>
      </c>
      <c r="AY93" s="8">
        <f t="shared" si="39"/>
        <v>0</v>
      </c>
      <c r="AZ93" s="8">
        <f t="shared" si="40"/>
        <v>0</v>
      </c>
      <c r="BA93" s="8">
        <f t="shared" si="41"/>
        <v>0</v>
      </c>
      <c r="BB93" s="8">
        <f t="shared" si="42"/>
        <v>0</v>
      </c>
      <c r="BC93" s="8">
        <f t="shared" si="43"/>
        <v>0</v>
      </c>
      <c r="BD93" s="8">
        <f t="shared" si="44"/>
        <v>0</v>
      </c>
      <c r="BE93" s="8">
        <f t="shared" si="45"/>
        <v>0</v>
      </c>
      <c r="BF93" s="14">
        <f t="shared" si="46"/>
        <v>0</v>
      </c>
      <c r="BG93" s="14">
        <f t="shared" si="47"/>
        <v>0</v>
      </c>
      <c r="BH93" s="8">
        <f t="shared" si="48"/>
        <v>1</v>
      </c>
      <c r="BI93" s="8">
        <f t="shared" si="49"/>
        <v>16</v>
      </c>
      <c r="BJ93" s="14">
        <f t="shared" si="50"/>
        <v>0</v>
      </c>
      <c r="BK93" s="8">
        <f t="shared" si="51"/>
        <v>0</v>
      </c>
      <c r="BL93" s="15">
        <f t="shared" si="28"/>
        <v>11</v>
      </c>
      <c r="BM93" s="18">
        <f t="shared" si="52"/>
        <v>1</v>
      </c>
      <c r="BN93" s="16">
        <f t="shared" si="29"/>
        <v>12</v>
      </c>
      <c r="BO93" s="16">
        <f t="shared" si="30"/>
        <v>0</v>
      </c>
      <c r="BP93" s="16">
        <f t="shared" si="31"/>
        <v>0</v>
      </c>
      <c r="BQ93" s="16">
        <f t="shared" si="32"/>
        <v>0</v>
      </c>
      <c r="BR93" s="17"/>
      <c r="BS93" s="17"/>
      <c r="BT93" s="18">
        <f t="shared" si="33"/>
        <v>-12</v>
      </c>
      <c r="BU93" s="4"/>
      <c r="BV93" s="4">
        <f t="shared" si="34"/>
        <v>0</v>
      </c>
      <c r="BW93" s="4">
        <f t="shared" si="35"/>
        <v>0</v>
      </c>
      <c r="BX93" s="4"/>
      <c r="BY93" s="4">
        <f t="shared" si="36"/>
        <v>0</v>
      </c>
      <c r="CB93" s="70">
        <f t="shared" si="53"/>
        <v>0.83333333333333326</v>
      </c>
      <c r="CC93">
        <f>VLOOKUP(B93,[1]HK!$B$11:$Q$95,16,0)</f>
        <v>1</v>
      </c>
      <c r="CD93" s="35">
        <f t="shared" si="54"/>
        <v>0</v>
      </c>
    </row>
    <row r="94" spans="1:82" x14ac:dyDescent="0.3">
      <c r="A94" s="8">
        <v>85</v>
      </c>
      <c r="B94" s="113" t="s">
        <v>308</v>
      </c>
      <c r="C94" s="74" t="s">
        <v>293</v>
      </c>
      <c r="D94" s="73"/>
      <c r="E94" s="20" t="s">
        <v>111</v>
      </c>
      <c r="F94" s="72"/>
      <c r="G94" s="13"/>
      <c r="H94" s="20" t="s">
        <v>26</v>
      </c>
      <c r="I94" s="20" t="s">
        <v>26</v>
      </c>
      <c r="J94" s="20" t="s">
        <v>26</v>
      </c>
      <c r="K94" s="20" t="s">
        <v>26</v>
      </c>
      <c r="L94" s="20" t="s">
        <v>26</v>
      </c>
      <c r="M94" s="20" t="s">
        <v>26</v>
      </c>
      <c r="N94" s="20" t="s">
        <v>26</v>
      </c>
      <c r="O94" s="20" t="s">
        <v>26</v>
      </c>
      <c r="P94" s="20" t="s">
        <v>26</v>
      </c>
      <c r="Q94" s="20" t="s">
        <v>26</v>
      </c>
      <c r="R94" s="20" t="s">
        <v>26</v>
      </c>
      <c r="S94" s="20" t="s">
        <v>26</v>
      </c>
      <c r="T94" s="20" t="s">
        <v>26</v>
      </c>
      <c r="U94" s="20" t="s">
        <v>26</v>
      </c>
      <c r="V94" s="20" t="s">
        <v>26</v>
      </c>
      <c r="W94" s="20" t="s">
        <v>26</v>
      </c>
      <c r="X94" s="20" t="s">
        <v>26</v>
      </c>
      <c r="Y94" s="20" t="s">
        <v>26</v>
      </c>
      <c r="Z94" s="20" t="s">
        <v>26</v>
      </c>
      <c r="AA94" s="20" t="s">
        <v>26</v>
      </c>
      <c r="AB94" s="20" t="s">
        <v>26</v>
      </c>
      <c r="AC94" s="20" t="s">
        <v>26</v>
      </c>
      <c r="AD94" s="20" t="s">
        <v>26</v>
      </c>
      <c r="AE94" s="20" t="s">
        <v>26</v>
      </c>
      <c r="AF94" s="20" t="s">
        <v>26</v>
      </c>
      <c r="AG94" s="20" t="s">
        <v>26</v>
      </c>
      <c r="AH94" s="114" t="s">
        <v>28</v>
      </c>
      <c r="AI94" s="115" t="s">
        <v>28</v>
      </c>
      <c r="AJ94" s="114" t="s">
        <v>28</v>
      </c>
      <c r="AK94" s="114" t="s">
        <v>28</v>
      </c>
      <c r="AL94" s="40" t="s">
        <v>28</v>
      </c>
      <c r="AM94" s="40" t="s">
        <v>28</v>
      </c>
      <c r="AN94" s="40" t="s">
        <v>28</v>
      </c>
      <c r="AO94" s="20" t="s">
        <v>24</v>
      </c>
      <c r="AP94" s="20" t="s">
        <v>28</v>
      </c>
      <c r="AQ94" s="20" t="s">
        <v>28</v>
      </c>
      <c r="AR94" s="20" t="s">
        <v>28</v>
      </c>
      <c r="AS94" s="20" t="s">
        <v>28</v>
      </c>
      <c r="AT94" s="20"/>
      <c r="AU94" s="20"/>
      <c r="AV94" s="20"/>
      <c r="AW94" s="96">
        <f t="shared" si="37"/>
        <v>0</v>
      </c>
      <c r="AX94" s="8">
        <f t="shared" si="38"/>
        <v>0</v>
      </c>
      <c r="AY94" s="8">
        <f t="shared" si="39"/>
        <v>11</v>
      </c>
      <c r="AZ94" s="8">
        <f t="shared" si="40"/>
        <v>0</v>
      </c>
      <c r="BA94" s="8">
        <f t="shared" si="41"/>
        <v>0</v>
      </c>
      <c r="BB94" s="8">
        <f t="shared" si="42"/>
        <v>0</v>
      </c>
      <c r="BC94" s="8">
        <f t="shared" si="43"/>
        <v>0</v>
      </c>
      <c r="BD94" s="8">
        <f t="shared" si="44"/>
        <v>0</v>
      </c>
      <c r="BE94" s="8">
        <f t="shared" si="45"/>
        <v>0</v>
      </c>
      <c r="BF94" s="14">
        <f t="shared" si="46"/>
        <v>0</v>
      </c>
      <c r="BG94" s="14">
        <f t="shared" si="47"/>
        <v>0</v>
      </c>
      <c r="BH94" s="8">
        <f t="shared" si="48"/>
        <v>1</v>
      </c>
      <c r="BI94" s="8">
        <f t="shared" si="49"/>
        <v>16</v>
      </c>
      <c r="BJ94" s="14">
        <f t="shared" si="50"/>
        <v>0</v>
      </c>
      <c r="BK94" s="8">
        <f t="shared" si="51"/>
        <v>0</v>
      </c>
      <c r="BL94" s="15">
        <f t="shared" si="28"/>
        <v>11</v>
      </c>
      <c r="BM94" s="18">
        <f t="shared" si="52"/>
        <v>1</v>
      </c>
      <c r="BN94" s="16">
        <f t="shared" si="29"/>
        <v>12</v>
      </c>
      <c r="BO94" s="16">
        <f t="shared" si="30"/>
        <v>0</v>
      </c>
      <c r="BP94" s="16">
        <f t="shared" si="31"/>
        <v>0</v>
      </c>
      <c r="BQ94" s="16">
        <f t="shared" si="32"/>
        <v>0</v>
      </c>
      <c r="BR94" s="17"/>
      <c r="BS94" s="17"/>
      <c r="BT94" s="18">
        <f t="shared" si="33"/>
        <v>-12</v>
      </c>
      <c r="BU94" s="4"/>
      <c r="BV94" s="4">
        <f t="shared" si="34"/>
        <v>0</v>
      </c>
      <c r="BW94" s="4">
        <f t="shared" si="35"/>
        <v>0</v>
      </c>
      <c r="BX94" s="4"/>
      <c r="BY94" s="4">
        <f t="shared" si="36"/>
        <v>0</v>
      </c>
      <c r="CB94" s="70">
        <f t="shared" si="53"/>
        <v>0.83333333333333326</v>
      </c>
      <c r="CC94">
        <f>VLOOKUP(B94,[1]HK!$B$11:$Q$95,16,0)</f>
        <v>1</v>
      </c>
      <c r="CD94" s="35">
        <f t="shared" si="54"/>
        <v>0</v>
      </c>
    </row>
    <row r="95" spans="1:82" x14ac:dyDescent="0.3">
      <c r="A95" s="8">
        <v>86</v>
      </c>
      <c r="B95" t="s">
        <v>300</v>
      </c>
      <c r="C95" s="20" t="s">
        <v>301</v>
      </c>
      <c r="D95" s="20"/>
      <c r="E95" s="20" t="s">
        <v>111</v>
      </c>
      <c r="F95" s="20"/>
      <c r="G95" s="20"/>
      <c r="H95" s="20" t="s">
        <v>26</v>
      </c>
      <c r="I95" s="20" t="s">
        <v>26</v>
      </c>
      <c r="J95" s="20" t="s">
        <v>26</v>
      </c>
      <c r="K95" s="20" t="s">
        <v>26</v>
      </c>
      <c r="L95" s="20" t="s">
        <v>26</v>
      </c>
      <c r="M95" s="20" t="s">
        <v>26</v>
      </c>
      <c r="N95" s="20" t="s">
        <v>26</v>
      </c>
      <c r="O95" s="20" t="s">
        <v>26</v>
      </c>
      <c r="P95" s="20" t="s">
        <v>26</v>
      </c>
      <c r="Q95" s="20" t="s">
        <v>26</v>
      </c>
      <c r="R95" s="20" t="s">
        <v>26</v>
      </c>
      <c r="S95" s="20" t="s">
        <v>26</v>
      </c>
      <c r="T95" s="20" t="s">
        <v>26</v>
      </c>
      <c r="U95" s="20" t="s">
        <v>26</v>
      </c>
      <c r="V95" s="20" t="s">
        <v>26</v>
      </c>
      <c r="W95" s="20" t="s">
        <v>26</v>
      </c>
      <c r="X95" s="20" t="s">
        <v>26</v>
      </c>
      <c r="Y95" s="20" t="s">
        <v>26</v>
      </c>
      <c r="Z95" s="20" t="s">
        <v>26</v>
      </c>
      <c r="AA95" s="20" t="s">
        <v>26</v>
      </c>
      <c r="AB95" s="20" t="s">
        <v>26</v>
      </c>
      <c r="AC95" s="20" t="s">
        <v>26</v>
      </c>
      <c r="AD95" s="20" t="s">
        <v>26</v>
      </c>
      <c r="AE95" s="20" t="s">
        <v>26</v>
      </c>
      <c r="AF95" s="20" t="s">
        <v>26</v>
      </c>
      <c r="AG95" s="20" t="s">
        <v>26</v>
      </c>
      <c r="AH95" s="20" t="s">
        <v>26</v>
      </c>
      <c r="AI95" s="116" t="s">
        <v>28</v>
      </c>
      <c r="AJ95" s="114" t="s">
        <v>28</v>
      </c>
      <c r="AK95" s="114" t="s">
        <v>28</v>
      </c>
      <c r="AL95" s="40" t="s">
        <v>28</v>
      </c>
      <c r="AM95" s="40" t="s">
        <v>28</v>
      </c>
      <c r="AN95" s="40" t="s">
        <v>28</v>
      </c>
      <c r="AO95" s="40" t="s">
        <v>28</v>
      </c>
      <c r="AP95" s="20" t="s">
        <v>24</v>
      </c>
      <c r="AQ95" s="20" t="s">
        <v>28</v>
      </c>
      <c r="AR95" s="20" t="s">
        <v>28</v>
      </c>
      <c r="AS95" s="20" t="s">
        <v>28</v>
      </c>
      <c r="AT95" s="20"/>
      <c r="AU95" s="20"/>
      <c r="AV95" s="20"/>
      <c r="AW95" s="96">
        <f t="shared" si="37"/>
        <v>0</v>
      </c>
      <c r="AX95" s="8">
        <f t="shared" si="38"/>
        <v>0</v>
      </c>
      <c r="AY95" s="8">
        <f t="shared" si="39"/>
        <v>10</v>
      </c>
      <c r="AZ95" s="8">
        <f t="shared" si="40"/>
        <v>0</v>
      </c>
      <c r="BA95" s="8">
        <f t="shared" si="41"/>
        <v>0</v>
      </c>
      <c r="BB95" s="8">
        <f t="shared" si="42"/>
        <v>0</v>
      </c>
      <c r="BC95" s="8">
        <f t="shared" si="43"/>
        <v>0</v>
      </c>
      <c r="BD95" s="8">
        <f t="shared" si="44"/>
        <v>0</v>
      </c>
      <c r="BE95" s="8">
        <f t="shared" si="45"/>
        <v>0</v>
      </c>
      <c r="BF95" s="14">
        <f t="shared" si="46"/>
        <v>0</v>
      </c>
      <c r="BG95" s="14">
        <f t="shared" si="47"/>
        <v>0</v>
      </c>
      <c r="BH95" s="8">
        <f t="shared" si="48"/>
        <v>1</v>
      </c>
      <c r="BI95" s="8">
        <f t="shared" si="49"/>
        <v>17</v>
      </c>
      <c r="BJ95" s="14">
        <f t="shared" si="50"/>
        <v>0</v>
      </c>
      <c r="BK95" s="8">
        <f t="shared" si="51"/>
        <v>0</v>
      </c>
      <c r="BL95" s="15">
        <f t="shared" si="28"/>
        <v>10</v>
      </c>
      <c r="BM95" s="18">
        <f t="shared" si="52"/>
        <v>1</v>
      </c>
      <c r="BN95" s="16">
        <f t="shared" si="29"/>
        <v>11</v>
      </c>
      <c r="BO95" s="16">
        <f t="shared" si="30"/>
        <v>0</v>
      </c>
      <c r="BP95" s="16">
        <f t="shared" si="31"/>
        <v>0</v>
      </c>
      <c r="BQ95" s="16">
        <f t="shared" si="32"/>
        <v>0</v>
      </c>
      <c r="BR95" s="17"/>
      <c r="BS95" s="17"/>
      <c r="BT95" s="18">
        <f t="shared" si="33"/>
        <v>-11</v>
      </c>
      <c r="BU95" s="4"/>
      <c r="BV95" s="4">
        <f t="shared" si="34"/>
        <v>0</v>
      </c>
      <c r="BW95" s="4">
        <f t="shared" si="35"/>
        <v>0</v>
      </c>
      <c r="BX95" s="4"/>
      <c r="BY95" s="4">
        <f t="shared" si="36"/>
        <v>0</v>
      </c>
      <c r="CB95" s="70">
        <f t="shared" si="53"/>
        <v>0.66666666666666674</v>
      </c>
      <c r="CC95">
        <f>VLOOKUP(B95,[1]HK!$B$11:$Q$95,16,0)</f>
        <v>1</v>
      </c>
      <c r="CD95" s="35">
        <f t="shared" si="54"/>
        <v>0</v>
      </c>
    </row>
    <row r="96" spans="1:82" x14ac:dyDescent="0.3">
      <c r="A96" s="8">
        <v>87</v>
      </c>
      <c r="B96" s="74" t="s">
        <v>298</v>
      </c>
      <c r="C96" s="74" t="s">
        <v>296</v>
      </c>
      <c r="D96" s="73"/>
      <c r="E96" s="20" t="s">
        <v>111</v>
      </c>
      <c r="F96" s="72"/>
      <c r="G96" s="13"/>
      <c r="H96" s="20" t="s">
        <v>26</v>
      </c>
      <c r="I96" s="20" t="s">
        <v>26</v>
      </c>
      <c r="J96" s="20" t="s">
        <v>26</v>
      </c>
      <c r="K96" s="20" t="s">
        <v>26</v>
      </c>
      <c r="L96" s="20" t="s">
        <v>26</v>
      </c>
      <c r="M96" s="20" t="s">
        <v>26</v>
      </c>
      <c r="N96" s="20" t="s">
        <v>26</v>
      </c>
      <c r="O96" s="20" t="s">
        <v>26</v>
      </c>
      <c r="P96" s="20" t="s">
        <v>26</v>
      </c>
      <c r="Q96" s="20" t="s">
        <v>26</v>
      </c>
      <c r="R96" s="20" t="s">
        <v>26</v>
      </c>
      <c r="S96" s="20" t="s">
        <v>26</v>
      </c>
      <c r="T96" s="20" t="s">
        <v>26</v>
      </c>
      <c r="U96" s="20" t="s">
        <v>26</v>
      </c>
      <c r="V96" s="20" t="s">
        <v>26</v>
      </c>
      <c r="W96" s="20" t="s">
        <v>26</v>
      </c>
      <c r="X96" s="20" t="s">
        <v>26</v>
      </c>
      <c r="Y96" s="20" t="s">
        <v>26</v>
      </c>
      <c r="Z96" s="20" t="s">
        <v>26</v>
      </c>
      <c r="AA96" s="20" t="s">
        <v>26</v>
      </c>
      <c r="AB96" s="20" t="s">
        <v>26</v>
      </c>
      <c r="AC96" s="20" t="s">
        <v>26</v>
      </c>
      <c r="AD96" s="20" t="s">
        <v>26</v>
      </c>
      <c r="AE96" s="20" t="s">
        <v>26</v>
      </c>
      <c r="AF96" s="20" t="s">
        <v>26</v>
      </c>
      <c r="AG96" s="20" t="s">
        <v>26</v>
      </c>
      <c r="AH96" s="20" t="s">
        <v>26</v>
      </c>
      <c r="AI96" s="114" t="s">
        <v>27</v>
      </c>
      <c r="AJ96" s="114" t="s">
        <v>25</v>
      </c>
      <c r="AK96" s="114" t="s">
        <v>25</v>
      </c>
      <c r="AL96" s="40" t="s">
        <v>25</v>
      </c>
      <c r="AM96" s="40" t="s">
        <v>27</v>
      </c>
      <c r="AN96" s="40" t="s">
        <v>27</v>
      </c>
      <c r="AO96" s="40" t="s">
        <v>27</v>
      </c>
      <c r="AP96" s="40" t="s">
        <v>28</v>
      </c>
      <c r="AQ96" s="20" t="s">
        <v>24</v>
      </c>
      <c r="AR96" s="20" t="s">
        <v>28</v>
      </c>
      <c r="AS96" s="20" t="s">
        <v>28</v>
      </c>
      <c r="AT96" s="20"/>
      <c r="AU96" s="20"/>
      <c r="AV96" s="20"/>
      <c r="AW96" s="96">
        <f t="shared" si="37"/>
        <v>3</v>
      </c>
      <c r="AX96" s="8">
        <f t="shared" si="38"/>
        <v>4</v>
      </c>
      <c r="AY96" s="8">
        <f t="shared" si="39"/>
        <v>3</v>
      </c>
      <c r="AZ96" s="8">
        <f t="shared" si="40"/>
        <v>0</v>
      </c>
      <c r="BA96" s="8">
        <f t="shared" si="41"/>
        <v>0</v>
      </c>
      <c r="BB96" s="8">
        <f t="shared" si="42"/>
        <v>0</v>
      </c>
      <c r="BC96" s="8">
        <f t="shared" si="43"/>
        <v>0</v>
      </c>
      <c r="BD96" s="8">
        <f t="shared" si="44"/>
        <v>0</v>
      </c>
      <c r="BE96" s="8">
        <f t="shared" si="45"/>
        <v>0</v>
      </c>
      <c r="BF96" s="14">
        <f t="shared" si="46"/>
        <v>0</v>
      </c>
      <c r="BG96" s="14">
        <f t="shared" si="47"/>
        <v>0</v>
      </c>
      <c r="BH96" s="8">
        <f t="shared" si="48"/>
        <v>1</v>
      </c>
      <c r="BI96" s="8">
        <f t="shared" si="49"/>
        <v>17</v>
      </c>
      <c r="BJ96" s="14">
        <f t="shared" si="50"/>
        <v>0</v>
      </c>
      <c r="BK96" s="8">
        <f t="shared" si="51"/>
        <v>0</v>
      </c>
      <c r="BL96" s="15">
        <f t="shared" si="28"/>
        <v>10</v>
      </c>
      <c r="BM96" s="18">
        <f t="shared" si="52"/>
        <v>1</v>
      </c>
      <c r="BN96" s="16">
        <f t="shared" si="29"/>
        <v>11</v>
      </c>
      <c r="BO96" s="16">
        <f t="shared" si="30"/>
        <v>0</v>
      </c>
      <c r="BP96" s="16">
        <f t="shared" si="31"/>
        <v>0</v>
      </c>
      <c r="BQ96" s="16">
        <f t="shared" si="32"/>
        <v>0</v>
      </c>
      <c r="BR96" s="17"/>
      <c r="BS96" s="17"/>
      <c r="BT96" s="18">
        <f t="shared" si="33"/>
        <v>-11</v>
      </c>
      <c r="BU96" s="4"/>
      <c r="BV96" s="4">
        <f t="shared" si="34"/>
        <v>0</v>
      </c>
      <c r="BW96" s="4">
        <f t="shared" si="35"/>
        <v>0</v>
      </c>
      <c r="BX96" s="4"/>
      <c r="BY96" s="4">
        <f t="shared" si="36"/>
        <v>0</v>
      </c>
      <c r="CB96" s="70">
        <f t="shared" si="53"/>
        <v>0.66666666666666674</v>
      </c>
      <c r="CC96">
        <f>VLOOKUP(B96,[1]HK!$B$11:$Q$95,16,0)</f>
        <v>1</v>
      </c>
      <c r="CD96" s="35">
        <f t="shared" si="54"/>
        <v>0</v>
      </c>
    </row>
    <row r="97" spans="1:82" x14ac:dyDescent="0.3">
      <c r="A97" s="8">
        <v>88</v>
      </c>
      <c r="B97" s="74" t="s">
        <v>299</v>
      </c>
      <c r="C97" s="74" t="s">
        <v>297</v>
      </c>
      <c r="D97" s="73"/>
      <c r="E97" s="20" t="s">
        <v>111</v>
      </c>
      <c r="F97" s="72"/>
      <c r="G97" s="13"/>
      <c r="H97" s="20" t="s">
        <v>26</v>
      </c>
      <c r="I97" s="20" t="s">
        <v>26</v>
      </c>
      <c r="J97" s="20" t="s">
        <v>26</v>
      </c>
      <c r="K97" s="20" t="s">
        <v>26</v>
      </c>
      <c r="L97" s="20" t="s">
        <v>26</v>
      </c>
      <c r="M97" s="20" t="s">
        <v>26</v>
      </c>
      <c r="N97" s="20" t="s">
        <v>26</v>
      </c>
      <c r="O97" s="20" t="s">
        <v>26</v>
      </c>
      <c r="P97" s="20" t="s">
        <v>26</v>
      </c>
      <c r="Q97" s="20" t="s">
        <v>26</v>
      </c>
      <c r="R97" s="20" t="s">
        <v>26</v>
      </c>
      <c r="S97" s="20" t="s">
        <v>26</v>
      </c>
      <c r="T97" s="20" t="s">
        <v>26</v>
      </c>
      <c r="U97" s="20" t="s">
        <v>26</v>
      </c>
      <c r="V97" s="20" t="s">
        <v>26</v>
      </c>
      <c r="W97" s="20" t="s">
        <v>26</v>
      </c>
      <c r="X97" s="20" t="s">
        <v>26</v>
      </c>
      <c r="Y97" s="20" t="s">
        <v>26</v>
      </c>
      <c r="Z97" s="20" t="s">
        <v>26</v>
      </c>
      <c r="AA97" s="20" t="s">
        <v>26</v>
      </c>
      <c r="AB97" s="20" t="s">
        <v>26</v>
      </c>
      <c r="AC97" s="20" t="s">
        <v>26</v>
      </c>
      <c r="AD97" s="20" t="s">
        <v>26</v>
      </c>
      <c r="AE97" s="20" t="s">
        <v>26</v>
      </c>
      <c r="AF97" s="20" t="s">
        <v>26</v>
      </c>
      <c r="AG97" s="20" t="s">
        <v>26</v>
      </c>
      <c r="AH97" s="20" t="s">
        <v>26</v>
      </c>
      <c r="AI97" s="114" t="s">
        <v>27</v>
      </c>
      <c r="AJ97" s="114" t="s">
        <v>27</v>
      </c>
      <c r="AK97" s="114" t="s">
        <v>27</v>
      </c>
      <c r="AL97" s="40" t="s">
        <v>27</v>
      </c>
      <c r="AM97" s="40" t="s">
        <v>27</v>
      </c>
      <c r="AN97" s="40" t="s">
        <v>27</v>
      </c>
      <c r="AO97" s="40" t="s">
        <v>27</v>
      </c>
      <c r="AP97" s="20" t="s">
        <v>24</v>
      </c>
      <c r="AQ97" s="20" t="s">
        <v>27</v>
      </c>
      <c r="AR97" s="20" t="s">
        <v>26</v>
      </c>
      <c r="AS97" s="20" t="s">
        <v>27</v>
      </c>
      <c r="AT97" s="20"/>
      <c r="AU97" s="20"/>
      <c r="AV97" s="20"/>
      <c r="AW97" s="96">
        <f t="shared" si="37"/>
        <v>0</v>
      </c>
      <c r="AX97" s="8">
        <f t="shared" si="38"/>
        <v>9</v>
      </c>
      <c r="AY97" s="8">
        <f t="shared" si="39"/>
        <v>0</v>
      </c>
      <c r="AZ97" s="8">
        <f t="shared" si="40"/>
        <v>0</v>
      </c>
      <c r="BA97" s="8">
        <f t="shared" si="41"/>
        <v>0</v>
      </c>
      <c r="BB97" s="8">
        <f t="shared" si="42"/>
        <v>0</v>
      </c>
      <c r="BC97" s="8">
        <f t="shared" si="43"/>
        <v>0</v>
      </c>
      <c r="BD97" s="8">
        <f t="shared" si="44"/>
        <v>0</v>
      </c>
      <c r="BE97" s="8">
        <f t="shared" si="45"/>
        <v>0</v>
      </c>
      <c r="BF97" s="14">
        <f t="shared" si="46"/>
        <v>0</v>
      </c>
      <c r="BG97" s="14">
        <f t="shared" si="47"/>
        <v>0</v>
      </c>
      <c r="BH97" s="8">
        <f t="shared" si="48"/>
        <v>1</v>
      </c>
      <c r="BI97" s="8">
        <f t="shared" si="49"/>
        <v>17</v>
      </c>
      <c r="BJ97" s="14">
        <f t="shared" si="50"/>
        <v>0</v>
      </c>
      <c r="BK97" s="8">
        <f t="shared" si="51"/>
        <v>0</v>
      </c>
      <c r="BL97" s="15">
        <f t="shared" si="28"/>
        <v>9</v>
      </c>
      <c r="BM97" s="18">
        <f t="shared" si="52"/>
        <v>1</v>
      </c>
      <c r="BN97" s="16">
        <f t="shared" si="29"/>
        <v>10</v>
      </c>
      <c r="BO97" s="16">
        <f t="shared" si="30"/>
        <v>0</v>
      </c>
      <c r="BP97" s="16">
        <f t="shared" si="31"/>
        <v>0</v>
      </c>
      <c r="BQ97" s="16">
        <f t="shared" si="32"/>
        <v>0</v>
      </c>
      <c r="BR97" s="17"/>
      <c r="BS97" s="17"/>
      <c r="BT97" s="18">
        <f t="shared" si="33"/>
        <v>-10</v>
      </c>
      <c r="BU97" s="4"/>
      <c r="BV97" s="4">
        <f t="shared" si="34"/>
        <v>0</v>
      </c>
      <c r="BW97" s="4">
        <f t="shared" si="35"/>
        <v>0</v>
      </c>
      <c r="BX97" s="4"/>
      <c r="BY97" s="4">
        <f t="shared" si="36"/>
        <v>0</v>
      </c>
      <c r="CB97" s="70">
        <f t="shared" si="53"/>
        <v>0.5</v>
      </c>
      <c r="CC97">
        <f>VLOOKUP(B97,[1]HK!$B$11:$Q$95,16,0)</f>
        <v>1</v>
      </c>
      <c r="CD97" s="35">
        <f t="shared" si="54"/>
        <v>0</v>
      </c>
    </row>
    <row r="98" spans="1:82" x14ac:dyDescent="0.3">
      <c r="A98" s="8">
        <v>89</v>
      </c>
      <c r="B98" s="74" t="s">
        <v>302</v>
      </c>
      <c r="C98" s="74" t="s">
        <v>304</v>
      </c>
      <c r="D98" s="73"/>
      <c r="E98" s="20" t="s">
        <v>111</v>
      </c>
      <c r="F98" s="72"/>
      <c r="G98" s="13"/>
      <c r="H98" s="20" t="s">
        <v>26</v>
      </c>
      <c r="I98" s="20" t="s">
        <v>26</v>
      </c>
      <c r="J98" s="20" t="s">
        <v>26</v>
      </c>
      <c r="K98" s="20" t="s">
        <v>26</v>
      </c>
      <c r="L98" s="20" t="s">
        <v>26</v>
      </c>
      <c r="M98" s="20" t="s">
        <v>26</v>
      </c>
      <c r="N98" s="20" t="s">
        <v>26</v>
      </c>
      <c r="O98" s="20" t="s">
        <v>26</v>
      </c>
      <c r="P98" s="20" t="s">
        <v>26</v>
      </c>
      <c r="Q98" s="20" t="s">
        <v>26</v>
      </c>
      <c r="R98" s="20" t="s">
        <v>26</v>
      </c>
      <c r="S98" s="20" t="s">
        <v>26</v>
      </c>
      <c r="T98" s="20" t="s">
        <v>26</v>
      </c>
      <c r="U98" s="20" t="s">
        <v>26</v>
      </c>
      <c r="V98" s="20" t="s">
        <v>26</v>
      </c>
      <c r="W98" s="20" t="s">
        <v>26</v>
      </c>
      <c r="X98" s="20" t="s">
        <v>26</v>
      </c>
      <c r="Y98" s="20" t="s">
        <v>26</v>
      </c>
      <c r="Z98" s="20" t="s">
        <v>26</v>
      </c>
      <c r="AA98" s="20" t="s">
        <v>26</v>
      </c>
      <c r="AB98" s="20" t="s">
        <v>26</v>
      </c>
      <c r="AC98" s="20" t="s">
        <v>26</v>
      </c>
      <c r="AD98" s="20" t="s">
        <v>26</v>
      </c>
      <c r="AE98" s="20" t="s">
        <v>26</v>
      </c>
      <c r="AF98" s="20" t="s">
        <v>26</v>
      </c>
      <c r="AG98" s="20" t="s">
        <v>26</v>
      </c>
      <c r="AH98" s="20" t="s">
        <v>26</v>
      </c>
      <c r="AI98" s="114" t="s">
        <v>27</v>
      </c>
      <c r="AJ98" s="114" t="s">
        <v>27</v>
      </c>
      <c r="AK98" s="114" t="s">
        <v>27</v>
      </c>
      <c r="AL98" s="40" t="s">
        <v>27</v>
      </c>
      <c r="AM98" s="40" t="s">
        <v>28</v>
      </c>
      <c r="AN98" s="40" t="s">
        <v>28</v>
      </c>
      <c r="AO98" s="40" t="s">
        <v>28</v>
      </c>
      <c r="AP98" s="20" t="s">
        <v>24</v>
      </c>
      <c r="AQ98" s="20" t="s">
        <v>28</v>
      </c>
      <c r="AR98" s="20" t="s">
        <v>27</v>
      </c>
      <c r="AS98" s="20" t="s">
        <v>28</v>
      </c>
      <c r="AT98" s="20"/>
      <c r="AU98" s="20"/>
      <c r="AV98" s="20"/>
      <c r="AW98" s="96">
        <f t="shared" si="37"/>
        <v>0</v>
      </c>
      <c r="AX98" s="8">
        <f t="shared" si="38"/>
        <v>5</v>
      </c>
      <c r="AY98" s="8">
        <f t="shared" si="39"/>
        <v>5</v>
      </c>
      <c r="AZ98" s="8">
        <f t="shared" si="40"/>
        <v>0</v>
      </c>
      <c r="BA98" s="8">
        <f t="shared" si="41"/>
        <v>0</v>
      </c>
      <c r="BB98" s="8">
        <f t="shared" si="42"/>
        <v>0</v>
      </c>
      <c r="BC98" s="8">
        <f t="shared" si="43"/>
        <v>0</v>
      </c>
      <c r="BD98" s="8">
        <f t="shared" si="44"/>
        <v>0</v>
      </c>
      <c r="BE98" s="8">
        <f t="shared" si="45"/>
        <v>0</v>
      </c>
      <c r="BF98" s="14">
        <f t="shared" si="46"/>
        <v>0</v>
      </c>
      <c r="BG98" s="14">
        <f t="shared" si="47"/>
        <v>0</v>
      </c>
      <c r="BH98" s="8">
        <f t="shared" si="48"/>
        <v>1</v>
      </c>
      <c r="BI98" s="8">
        <f t="shared" si="49"/>
        <v>17</v>
      </c>
      <c r="BJ98" s="14">
        <f t="shared" si="50"/>
        <v>0</v>
      </c>
      <c r="BK98" s="8">
        <f t="shared" si="51"/>
        <v>0</v>
      </c>
      <c r="BL98" s="15">
        <f t="shared" si="28"/>
        <v>10</v>
      </c>
      <c r="BM98" s="18">
        <f t="shared" si="52"/>
        <v>1</v>
      </c>
      <c r="BN98" s="16">
        <f t="shared" si="29"/>
        <v>11</v>
      </c>
      <c r="BO98" s="16">
        <f t="shared" si="30"/>
        <v>0</v>
      </c>
      <c r="BP98" s="16">
        <f t="shared" si="31"/>
        <v>0</v>
      </c>
      <c r="BQ98" s="16">
        <f t="shared" si="32"/>
        <v>0</v>
      </c>
      <c r="BR98" s="17"/>
      <c r="BS98" s="17"/>
      <c r="BT98" s="18">
        <f t="shared" si="33"/>
        <v>-11</v>
      </c>
      <c r="BU98" s="4"/>
      <c r="BV98" s="4">
        <f t="shared" si="34"/>
        <v>0</v>
      </c>
      <c r="BW98" s="4">
        <f t="shared" si="35"/>
        <v>0</v>
      </c>
      <c r="BX98" s="4"/>
      <c r="BY98" s="4">
        <f t="shared" si="36"/>
        <v>0</v>
      </c>
      <c r="CB98" s="70">
        <f t="shared" si="53"/>
        <v>0.66666666666666674</v>
      </c>
      <c r="CC98">
        <f>VLOOKUP(B98,[1]HK!$B$11:$Q$95,16,0)</f>
        <v>1</v>
      </c>
      <c r="CD98" s="35">
        <f t="shared" si="54"/>
        <v>0</v>
      </c>
    </row>
    <row r="99" spans="1:82" x14ac:dyDescent="0.3">
      <c r="A99" s="8">
        <v>90</v>
      </c>
      <c r="B99" s="74" t="s">
        <v>309</v>
      </c>
      <c r="C99" s="74" t="s">
        <v>303</v>
      </c>
      <c r="D99" s="73"/>
      <c r="E99" s="20" t="s">
        <v>111</v>
      </c>
      <c r="F99" s="72"/>
      <c r="G99" s="13"/>
      <c r="H99" s="20" t="s">
        <v>26</v>
      </c>
      <c r="I99" s="20" t="s">
        <v>26</v>
      </c>
      <c r="J99" s="20" t="s">
        <v>26</v>
      </c>
      <c r="K99" s="20" t="s">
        <v>26</v>
      </c>
      <c r="L99" s="20" t="s">
        <v>26</v>
      </c>
      <c r="M99" s="20" t="s">
        <v>26</v>
      </c>
      <c r="N99" s="20" t="s">
        <v>26</v>
      </c>
      <c r="O99" s="20" t="s">
        <v>26</v>
      </c>
      <c r="P99" s="20" t="s">
        <v>26</v>
      </c>
      <c r="Q99" s="20" t="s">
        <v>26</v>
      </c>
      <c r="R99" s="20" t="s">
        <v>26</v>
      </c>
      <c r="S99" s="20" t="s">
        <v>26</v>
      </c>
      <c r="T99" s="20" t="s">
        <v>26</v>
      </c>
      <c r="U99" s="20" t="s">
        <v>26</v>
      </c>
      <c r="V99" s="20" t="s">
        <v>26</v>
      </c>
      <c r="W99" s="20" t="s">
        <v>26</v>
      </c>
      <c r="X99" s="20" t="s">
        <v>26</v>
      </c>
      <c r="Y99" s="20" t="s">
        <v>26</v>
      </c>
      <c r="Z99" s="20" t="s">
        <v>26</v>
      </c>
      <c r="AA99" s="20" t="s">
        <v>26</v>
      </c>
      <c r="AB99" s="20" t="s">
        <v>26</v>
      </c>
      <c r="AC99" s="20" t="s">
        <v>26</v>
      </c>
      <c r="AD99" s="20" t="s">
        <v>26</v>
      </c>
      <c r="AE99" s="20" t="s">
        <v>26</v>
      </c>
      <c r="AF99" s="20" t="s">
        <v>26</v>
      </c>
      <c r="AG99" s="20" t="s">
        <v>26</v>
      </c>
      <c r="AH99" s="20" t="s">
        <v>26</v>
      </c>
      <c r="AI99" s="114" t="s">
        <v>27</v>
      </c>
      <c r="AJ99" s="114" t="s">
        <v>27</v>
      </c>
      <c r="AK99" s="114" t="s">
        <v>27</v>
      </c>
      <c r="AL99" s="40" t="s">
        <v>27</v>
      </c>
      <c r="AM99" s="40" t="s">
        <v>27</v>
      </c>
      <c r="AN99" s="40" t="s">
        <v>27</v>
      </c>
      <c r="AO99" s="40" t="s">
        <v>27</v>
      </c>
      <c r="AP99" s="20" t="s">
        <v>24</v>
      </c>
      <c r="AQ99" s="20" t="s">
        <v>27</v>
      </c>
      <c r="AR99" s="20" t="s">
        <v>27</v>
      </c>
      <c r="AS99" s="20" t="s">
        <v>27</v>
      </c>
      <c r="AT99" s="20"/>
      <c r="AU99" s="20"/>
      <c r="AV99" s="20"/>
      <c r="AW99" s="96">
        <f t="shared" si="37"/>
        <v>0</v>
      </c>
      <c r="AX99" s="8">
        <f t="shared" si="38"/>
        <v>10</v>
      </c>
      <c r="AY99" s="8">
        <f t="shared" si="39"/>
        <v>0</v>
      </c>
      <c r="AZ99" s="8">
        <f t="shared" si="40"/>
        <v>0</v>
      </c>
      <c r="BA99" s="8">
        <f t="shared" si="41"/>
        <v>0</v>
      </c>
      <c r="BB99" s="8">
        <f t="shared" si="42"/>
        <v>0</v>
      </c>
      <c r="BC99" s="8">
        <f t="shared" si="43"/>
        <v>0</v>
      </c>
      <c r="BD99" s="8">
        <f t="shared" si="44"/>
        <v>0</v>
      </c>
      <c r="BE99" s="8">
        <f t="shared" si="45"/>
        <v>0</v>
      </c>
      <c r="BF99" s="14">
        <f t="shared" si="46"/>
        <v>0</v>
      </c>
      <c r="BG99" s="14">
        <f t="shared" si="47"/>
        <v>0</v>
      </c>
      <c r="BH99" s="8">
        <f t="shared" si="48"/>
        <v>1</v>
      </c>
      <c r="BI99" s="8">
        <f t="shared" si="49"/>
        <v>17</v>
      </c>
      <c r="BJ99" s="14">
        <f t="shared" si="50"/>
        <v>0</v>
      </c>
      <c r="BK99" s="8">
        <f t="shared" si="51"/>
        <v>0</v>
      </c>
      <c r="BL99" s="15">
        <f t="shared" si="28"/>
        <v>10</v>
      </c>
      <c r="BM99" s="18">
        <f t="shared" si="52"/>
        <v>1</v>
      </c>
      <c r="BN99" s="16">
        <f t="shared" si="29"/>
        <v>11</v>
      </c>
      <c r="BO99" s="16">
        <f t="shared" si="30"/>
        <v>0</v>
      </c>
      <c r="BP99" s="16">
        <f t="shared" si="31"/>
        <v>0</v>
      </c>
      <c r="BQ99" s="16">
        <f t="shared" si="32"/>
        <v>0</v>
      </c>
      <c r="BR99" s="17"/>
      <c r="BS99" s="17"/>
      <c r="BT99" s="18">
        <f t="shared" si="33"/>
        <v>-11</v>
      </c>
      <c r="BU99" s="4"/>
      <c r="BV99" s="4">
        <f t="shared" si="34"/>
        <v>0</v>
      </c>
      <c r="BW99" s="4">
        <f t="shared" si="35"/>
        <v>0</v>
      </c>
      <c r="BX99" s="4"/>
      <c r="BY99" s="4">
        <f t="shared" si="36"/>
        <v>0</v>
      </c>
      <c r="CB99" s="70">
        <f t="shared" si="53"/>
        <v>0.66666666666666674</v>
      </c>
      <c r="CC99">
        <f>VLOOKUP(B99,[1]HK!$B$11:$Q$95,16,0)</f>
        <v>1</v>
      </c>
      <c r="CD99" s="35">
        <f t="shared" si="54"/>
        <v>0</v>
      </c>
    </row>
    <row r="100" spans="1:82" x14ac:dyDescent="0.3">
      <c r="A100" s="8">
        <v>91</v>
      </c>
      <c r="B100" s="74" t="s">
        <v>310</v>
      </c>
      <c r="C100" s="74" t="s">
        <v>237</v>
      </c>
      <c r="D100" s="73"/>
      <c r="E100" s="72" t="s">
        <v>263</v>
      </c>
      <c r="F100" s="72"/>
      <c r="G100" s="13"/>
      <c r="H100" s="118" t="s">
        <v>26</v>
      </c>
      <c r="I100" s="20" t="s">
        <v>26</v>
      </c>
      <c r="J100" s="20" t="s">
        <v>26</v>
      </c>
      <c r="K100" s="20" t="s">
        <v>26</v>
      </c>
      <c r="L100" s="20" t="s">
        <v>26</v>
      </c>
      <c r="M100" s="20" t="s">
        <v>26</v>
      </c>
      <c r="N100" s="20" t="s">
        <v>26</v>
      </c>
      <c r="O100" s="20" t="s">
        <v>26</v>
      </c>
      <c r="P100" s="20" t="s">
        <v>26</v>
      </c>
      <c r="Q100" s="20" t="s">
        <v>26</v>
      </c>
      <c r="R100" s="20" t="s">
        <v>26</v>
      </c>
      <c r="S100" s="20" t="s">
        <v>26</v>
      </c>
      <c r="T100" s="20" t="s">
        <v>26</v>
      </c>
      <c r="U100" s="20" t="s">
        <v>26</v>
      </c>
      <c r="V100" s="20" t="s">
        <v>26</v>
      </c>
      <c r="W100" s="20" t="s">
        <v>26</v>
      </c>
      <c r="X100" s="20" t="s">
        <v>26</v>
      </c>
      <c r="Y100" s="20" t="s">
        <v>26</v>
      </c>
      <c r="Z100" s="20" t="s">
        <v>26</v>
      </c>
      <c r="AA100" s="20" t="s">
        <v>26</v>
      </c>
      <c r="AB100" s="20" t="s">
        <v>26</v>
      </c>
      <c r="AC100" s="20" t="s">
        <v>26</v>
      </c>
      <c r="AD100" s="20" t="s">
        <v>26</v>
      </c>
      <c r="AE100" s="20" t="s">
        <v>26</v>
      </c>
      <c r="AF100" s="20" t="s">
        <v>26</v>
      </c>
      <c r="AG100" s="20" t="s">
        <v>26</v>
      </c>
      <c r="AH100" s="20" t="s">
        <v>26</v>
      </c>
      <c r="AI100" s="20" t="s">
        <v>26</v>
      </c>
      <c r="AJ100" s="20" t="s">
        <v>26</v>
      </c>
      <c r="AK100" s="20" t="s">
        <v>26</v>
      </c>
      <c r="AL100" s="20" t="s">
        <v>26</v>
      </c>
      <c r="AM100" s="20" t="s">
        <v>27</v>
      </c>
      <c r="AN100" s="20" t="s">
        <v>27</v>
      </c>
      <c r="AO100" s="20" t="s">
        <v>27</v>
      </c>
      <c r="AP100" s="20" t="s">
        <v>27</v>
      </c>
      <c r="AQ100" s="20" t="s">
        <v>27</v>
      </c>
      <c r="AR100" s="20" t="s">
        <v>27</v>
      </c>
      <c r="AS100" s="20" t="s">
        <v>27</v>
      </c>
      <c r="AT100" s="20"/>
      <c r="AU100" s="20"/>
      <c r="AV100" s="20"/>
      <c r="AW100" s="96">
        <f t="shared" si="37"/>
        <v>0</v>
      </c>
      <c r="AX100" s="8">
        <f t="shared" si="38"/>
        <v>7</v>
      </c>
      <c r="AY100" s="8">
        <f t="shared" si="39"/>
        <v>0</v>
      </c>
      <c r="AZ100" s="8">
        <f t="shared" si="40"/>
        <v>0</v>
      </c>
      <c r="BA100" s="8">
        <f t="shared" si="41"/>
        <v>0</v>
      </c>
      <c r="BB100" s="8">
        <f t="shared" si="42"/>
        <v>0</v>
      </c>
      <c r="BC100" s="8">
        <f t="shared" si="43"/>
        <v>0</v>
      </c>
      <c r="BD100" s="8">
        <f t="shared" si="44"/>
        <v>0</v>
      </c>
      <c r="BE100" s="8">
        <f t="shared" si="45"/>
        <v>0</v>
      </c>
      <c r="BF100" s="14">
        <f t="shared" si="46"/>
        <v>0</v>
      </c>
      <c r="BG100" s="14">
        <f t="shared" si="47"/>
        <v>0</v>
      </c>
      <c r="BH100" s="8">
        <f t="shared" si="48"/>
        <v>0</v>
      </c>
      <c r="BI100" s="8">
        <f t="shared" si="49"/>
        <v>20</v>
      </c>
      <c r="BJ100" s="14">
        <f t="shared" si="50"/>
        <v>0</v>
      </c>
      <c r="BK100" s="8">
        <f t="shared" si="51"/>
        <v>0</v>
      </c>
      <c r="BL100" s="15">
        <f t="shared" si="28"/>
        <v>7</v>
      </c>
      <c r="BM100" s="18">
        <f t="shared" si="52"/>
        <v>0</v>
      </c>
      <c r="BN100" s="16">
        <f t="shared" si="29"/>
        <v>7</v>
      </c>
      <c r="BO100" s="16">
        <f t="shared" si="30"/>
        <v>0</v>
      </c>
      <c r="BP100" s="16">
        <f t="shared" si="31"/>
        <v>0</v>
      </c>
      <c r="BQ100" s="16">
        <f t="shared" si="32"/>
        <v>0</v>
      </c>
      <c r="BR100" s="17"/>
      <c r="BS100" s="17"/>
      <c r="BT100" s="18">
        <f t="shared" si="33"/>
        <v>-7</v>
      </c>
      <c r="BU100" s="4"/>
      <c r="BV100" s="4">
        <f t="shared" si="34"/>
        <v>0</v>
      </c>
      <c r="BW100" s="4">
        <f t="shared" si="35"/>
        <v>0</v>
      </c>
      <c r="BX100" s="4"/>
      <c r="BY100" s="4">
        <f t="shared" si="36"/>
        <v>0</v>
      </c>
      <c r="CB100" s="70">
        <f t="shared" si="53"/>
        <v>1.1666666666666667</v>
      </c>
      <c r="CC100">
        <f>VLOOKUP(B100,[1]HK!$B$11:$Q$95,16,0)</f>
        <v>0</v>
      </c>
      <c r="CD100" s="35">
        <f t="shared" si="54"/>
        <v>0</v>
      </c>
    </row>
    <row r="101" spans="1:82" x14ac:dyDescent="0.3">
      <c r="A101" s="24"/>
      <c r="B101" s="24"/>
      <c r="C101" s="24"/>
      <c r="D101" s="24"/>
      <c r="E101" s="24"/>
      <c r="F101" s="25"/>
      <c r="G101" s="24" t="s">
        <v>35</v>
      </c>
      <c r="H101" s="26">
        <f>COUNTIF(H10:H100,"M")+COUNTIF(H10:H100,"M/GH")</f>
        <v>25</v>
      </c>
      <c r="I101" s="26">
        <f>COUNTIF(I10:I100,"M")+COUNTIF(I10:I100,"M/GH")</f>
        <v>27</v>
      </c>
      <c r="J101" s="26">
        <f>COUNTIF(J10:J100,"M")+COUNTIF(J10:J100,"M/GH")</f>
        <v>25</v>
      </c>
      <c r="K101" s="26">
        <f>COUNTIF(K10:K100,"M")+COUNTIF(K10:K100,"M/GH")</f>
        <v>25</v>
      </c>
      <c r="L101" s="26">
        <f>COUNTIF(L10:L100,"M")+COUNTIF(L10:L100,"M/GH")</f>
        <v>27</v>
      </c>
      <c r="M101" s="26">
        <f>COUNTIF(M10:M100,"M")+COUNTIF(M10:M100,"M/GH")</f>
        <v>26</v>
      </c>
      <c r="N101" s="26">
        <f>COUNTIF(N10:N100,"M")+COUNTIF(N10:N100,"M/GH")</f>
        <v>24</v>
      </c>
      <c r="O101" s="26">
        <f>COUNTIF(O10:O100,"M")+COUNTIF(O10:O100,"M/GH")</f>
        <v>25</v>
      </c>
      <c r="P101" s="26">
        <f>COUNTIF(P10:P100,"M")+COUNTIF(P10:P100,"M/GH")</f>
        <v>26</v>
      </c>
      <c r="Q101" s="26">
        <f>COUNTIF(Q10:Q100,"M")+COUNTIF(Q10:Q100,"M/GH")</f>
        <v>26</v>
      </c>
      <c r="R101" s="26">
        <f>COUNTIF(R10:R100,"M")+COUNTIF(R10:R100,"M/GH")</f>
        <v>26</v>
      </c>
      <c r="S101" s="26">
        <f>COUNTIF(S10:S100,"M")+COUNTIF(S10:S100,"M/GH")</f>
        <v>27</v>
      </c>
      <c r="T101" s="26">
        <f>COUNTIF(T10:T100,"M")+COUNTIF(T10:T100,"M/GH")</f>
        <v>26</v>
      </c>
      <c r="U101" s="26">
        <f>COUNTIF(U10:U100,"M")+COUNTIF(U10:U100,"M/GH")</f>
        <v>27</v>
      </c>
      <c r="V101" s="26">
        <f>COUNTIF(V10:V100,"M")+COUNTIF(V10:V100,"M/GH")</f>
        <v>27</v>
      </c>
      <c r="W101" s="26">
        <f>COUNTIF(W10:W100,"M")+COUNTIF(W10:W100,"M/GH")</f>
        <v>27</v>
      </c>
      <c r="X101" s="26">
        <f>COUNTIF(X10:X100,"M")+COUNTIF(X10:X100,"M/GH")</f>
        <v>28</v>
      </c>
      <c r="Y101" s="26">
        <f>COUNTIF(Y10:Y100,"M")+COUNTIF(Y10:Y100,"M/GH")</f>
        <v>27</v>
      </c>
      <c r="Z101" s="26">
        <f>COUNTIF(Z10:Z100,"M")+COUNTIF(Z10:Z100,"M/GH")</f>
        <v>26</v>
      </c>
      <c r="AA101" s="26">
        <f>COUNTIF(AA10:AA100,"M")+COUNTIF(AA10:AA100,"M/GH")</f>
        <v>27</v>
      </c>
      <c r="AB101" s="26">
        <f>COUNTIF(AB10:AB100,"M")+COUNTIF(AB10:AB100,"M/GH")</f>
        <v>26</v>
      </c>
      <c r="AC101" s="26">
        <f>COUNTIF(AC10:AC100,"M")+COUNTIF(AC10:AC100,"M/GH")</f>
        <v>27</v>
      </c>
      <c r="AD101" s="26">
        <f>COUNTIF(AD10:AD100,"M")+COUNTIF(AD10:AD100,"M/GH")</f>
        <v>35</v>
      </c>
      <c r="AE101" s="26">
        <f>COUNTIF(AE10:AE100,"M")+COUNTIF(AE10:AE100,"M/GH")</f>
        <v>28</v>
      </c>
      <c r="AF101" s="26">
        <f>COUNTIF(AF10:AF100,"M")+COUNTIF(AF10:AF100,"M/GH")</f>
        <v>30</v>
      </c>
      <c r="AG101" s="26">
        <f>COUNTIF(AG10:AG100,"M")+COUNTIF(AG10:AG100,"M/GH")</f>
        <v>30</v>
      </c>
      <c r="AH101" s="26">
        <f>COUNTIF(AH10:AH100,"M")+COUNTIF(AH10:AH100,"M/GH")</f>
        <v>31</v>
      </c>
      <c r="AI101" s="26">
        <f>COUNTIF(AI10:AI100,"M")+COUNTIF(AI10:AI100,"M/GH")</f>
        <v>33</v>
      </c>
      <c r="AJ101" s="26">
        <f>COUNTIF(AJ10:AJ100,"M")+COUNTIF(AJ10:AJ100,"M/GH")</f>
        <v>33</v>
      </c>
      <c r="AK101" s="26">
        <f>COUNTIF(AK10:AK100,"M")+COUNTIF(AK10:AK100,"M/GH")</f>
        <v>35</v>
      </c>
      <c r="AL101" s="26">
        <f>COUNTIF(AL10:AL100,"M")+COUNTIF(AL10:AL100,"M/GH")</f>
        <v>35</v>
      </c>
      <c r="AM101" s="26">
        <f>COUNTIF(AM10:AM100,"M")+COUNTIF(AM10:AM100,"M/GH")</f>
        <v>32</v>
      </c>
      <c r="AN101" s="26">
        <f>COUNTIF(AN10:AN100,"M")+COUNTIF(AN10:AN100,"M/GH")</f>
        <v>33</v>
      </c>
      <c r="AO101" s="26">
        <f>COUNTIF(AO10:AO100,"M")+COUNTIF(AO10:AO100,"M/GH")</f>
        <v>31</v>
      </c>
      <c r="AP101" s="26">
        <f>COUNTIF(AP10:AP100,"M")+COUNTIF(AP10:AP100,"M/GH")</f>
        <v>31</v>
      </c>
      <c r="AQ101" s="26">
        <f>COUNTIF(AQ10:AQ100,"M")+COUNTIF(AQ10:AQ100,"M/GH")</f>
        <v>30</v>
      </c>
      <c r="AR101" s="26">
        <f>COUNTIF(AR10:AR100,"M")+COUNTIF(AR10:AR100,"M/GH")</f>
        <v>29</v>
      </c>
      <c r="AS101" s="26">
        <f>COUNTIF(AS10:AS100,"M")+COUNTIF(AS10:AS100,"M/GH")</f>
        <v>32</v>
      </c>
      <c r="AT101" s="26"/>
      <c r="AU101" s="26"/>
      <c r="AV101" s="26"/>
      <c r="AW101" s="23">
        <f>SUM(R101:AV101)</f>
        <v>829</v>
      </c>
      <c r="AX101" s="27"/>
      <c r="AY101" s="27"/>
      <c r="AZ101" s="27"/>
      <c r="BA101" s="27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7">
        <f>SUM(BL10:BL100)</f>
        <v>1775</v>
      </c>
      <c r="BM101" s="27">
        <f>SUM(BM10:BM100)</f>
        <v>290</v>
      </c>
      <c r="BN101" s="27">
        <f>SUM(BN10:BN100)</f>
        <v>2065</v>
      </c>
      <c r="BO101" s="27">
        <f>SUM(BO10:BO100)</f>
        <v>27</v>
      </c>
      <c r="BP101" s="27">
        <f>SUM(BP10:BP100)</f>
        <v>0</v>
      </c>
      <c r="BQ101" s="27">
        <f>SUM(BQ10:BQ100)</f>
        <v>0</v>
      </c>
      <c r="BR101" s="27">
        <f>SUM(BR10:BR100)</f>
        <v>0</v>
      </c>
      <c r="BS101" s="27">
        <f>SUM(BS10:BS100)</f>
        <v>0</v>
      </c>
      <c r="BT101" s="27"/>
      <c r="BU101" s="27"/>
      <c r="BV101" s="27"/>
      <c r="BW101" s="27"/>
      <c r="BX101" s="27"/>
      <c r="BY101" s="27"/>
      <c r="BZ101" s="27"/>
      <c r="CA101" s="27"/>
      <c r="CC101" t="e">
        <f>VLOOKUP(B101,[1]HK!$B$11:$Q$95,16,0)</f>
        <v>#N/A</v>
      </c>
      <c r="CD101" s="35" t="e">
        <f t="shared" si="54"/>
        <v>#N/A</v>
      </c>
    </row>
    <row r="102" spans="1:82" x14ac:dyDescent="0.3">
      <c r="A102" s="24"/>
      <c r="B102" s="24"/>
      <c r="C102" s="24"/>
      <c r="D102" s="24"/>
      <c r="E102" s="24"/>
      <c r="F102" s="25"/>
      <c r="G102" s="24" t="s">
        <v>36</v>
      </c>
      <c r="H102" s="29">
        <f>COUNTIF(H10:H100,"E")+COUNTIF(H10:H100,"E/GH")</f>
        <v>13</v>
      </c>
      <c r="I102" s="29">
        <f>COUNTIF(I10:I100,"E")+COUNTIF(I10:I100,"E/GH")</f>
        <v>13</v>
      </c>
      <c r="J102" s="29">
        <f>COUNTIF(J10:J100,"E")+COUNTIF(J10:J100,"E/GH")</f>
        <v>16</v>
      </c>
      <c r="K102" s="29">
        <f>COUNTIF(K10:K100,"E")+COUNTIF(K10:K100,"E/GH")</f>
        <v>16</v>
      </c>
      <c r="L102" s="29">
        <f>COUNTIF(L10:L100,"E")+COUNTIF(L10:L100,"E/GH")</f>
        <v>14</v>
      </c>
      <c r="M102" s="29">
        <f>COUNTIF(M10:M100,"E")+COUNTIF(M10:M100,"E/GH")</f>
        <v>15</v>
      </c>
      <c r="N102" s="29">
        <f>COUNTIF(N10:N100,"E")+COUNTIF(N10:N100,"E/GH")</f>
        <v>16</v>
      </c>
      <c r="O102" s="29">
        <f>COUNTIF(O10:O100,"E")+COUNTIF(O10:O100,"E/GH")</f>
        <v>15</v>
      </c>
      <c r="P102" s="29">
        <f>COUNTIF(P10:P100,"E")+COUNTIF(P10:P100,"E/GH")</f>
        <v>16</v>
      </c>
      <c r="Q102" s="29">
        <f>COUNTIF(Q10:Q100,"E")+COUNTIF(Q10:Q100,"E/GH")</f>
        <v>15</v>
      </c>
      <c r="R102" s="29">
        <f>COUNTIF(R10:R100,"E")+COUNTIF(R10:R100,"E/GH")</f>
        <v>16</v>
      </c>
      <c r="S102" s="29">
        <f>COUNTIF(S10:S100,"E")+COUNTIF(S10:S100,"E/GH")</f>
        <v>17</v>
      </c>
      <c r="T102" s="29">
        <f>COUNTIF(T10:T100,"E")+COUNTIF(T10:T100,"E/GH")</f>
        <v>16</v>
      </c>
      <c r="U102" s="29">
        <f>COUNTIF(U10:U100,"E")+COUNTIF(U10:U100,"E/GH")</f>
        <v>16</v>
      </c>
      <c r="V102" s="29">
        <f>COUNTIF(V10:V100,"E")+COUNTIF(V10:V100,"E/GH")</f>
        <v>17</v>
      </c>
      <c r="W102" s="29">
        <f>COUNTIF(W10:W100,"E")+COUNTIF(W10:W100,"E/GH")</f>
        <v>17</v>
      </c>
      <c r="X102" s="29">
        <f>COUNTIF(X10:X100,"E")+COUNTIF(X10:X100,"E/GH")</f>
        <v>16</v>
      </c>
      <c r="Y102" s="29">
        <f>COUNTIF(Y10:Y100,"E")+COUNTIF(Y10:Y100,"E/GH")</f>
        <v>17</v>
      </c>
      <c r="Z102" s="29">
        <f>COUNTIF(Z10:Z100,"E")+COUNTIF(Z10:Z100,"E/GH")</f>
        <v>16</v>
      </c>
      <c r="AA102" s="29">
        <f>COUNTIF(AA10:AA100,"E")+COUNTIF(AA10:AA100,"E/GH")</f>
        <v>17</v>
      </c>
      <c r="AB102" s="29">
        <f>COUNTIF(AB10:AB100,"E")+COUNTIF(AB10:AB100,"E/GH")</f>
        <v>18</v>
      </c>
      <c r="AC102" s="29">
        <f>COUNTIF(AC10:AC100,"E")+COUNTIF(AC10:AC100,"E/GH")</f>
        <v>15</v>
      </c>
      <c r="AD102" s="29">
        <f>COUNTIF(AD10:AD100,"E")+COUNTIF(AD10:AD100,"E/GH")</f>
        <v>14</v>
      </c>
      <c r="AE102" s="29">
        <f>COUNTIF(AE10:AE100,"E")+COUNTIF(AE10:AE100,"E/GH")</f>
        <v>20</v>
      </c>
      <c r="AF102" s="29">
        <f>COUNTIF(AF10:AF100,"E")+COUNTIF(AF10:AF100,"E/GH")</f>
        <v>20</v>
      </c>
      <c r="AG102" s="29">
        <f>COUNTIF(AG10:AG100,"E")+COUNTIF(AG10:AG100,"E/GH")</f>
        <v>18</v>
      </c>
      <c r="AH102" s="29">
        <f>COUNTIF(AH10:AH100,"E")+COUNTIF(AH10:AH100,"E/GH")</f>
        <v>18</v>
      </c>
      <c r="AI102" s="29">
        <f>COUNTIF(AI10:AI100,"E")+COUNTIF(AI10:AI100,"E/GH")</f>
        <v>21</v>
      </c>
      <c r="AJ102" s="29">
        <f>COUNTIF(AJ10:AJ100,"E")+COUNTIF(AJ10:AJ100,"E/GH")</f>
        <v>22</v>
      </c>
      <c r="AK102" s="29">
        <f>COUNTIF(AK10:AK100,"E")+COUNTIF(AK10:AK100,"E/GH")</f>
        <v>21</v>
      </c>
      <c r="AL102" s="29">
        <f>COUNTIF(AL10:AL100,"E")+COUNTIF(AL10:AL100,"E/GH")</f>
        <v>19</v>
      </c>
      <c r="AM102" s="29">
        <f>COUNTIF(AM10:AM100,"E")+COUNTIF(AM10:AM100,"E/GH")</f>
        <v>21</v>
      </c>
      <c r="AN102" s="29">
        <f>COUNTIF(AN10:AN100,"E")+COUNTIF(AN10:AN100,"E/GH")</f>
        <v>19</v>
      </c>
      <c r="AO102" s="29">
        <f>COUNTIF(AO10:AO100,"E")+COUNTIF(AO10:AO100,"E/GH")</f>
        <v>21</v>
      </c>
      <c r="AP102" s="29">
        <f>COUNTIF(AP10:AP100,"E")+COUNTIF(AP10:AP100,"E/GH")</f>
        <v>20</v>
      </c>
      <c r="AQ102" s="29">
        <f>COUNTIF(AQ10:AQ100,"E")+COUNTIF(AQ10:AQ100,"E/GH")</f>
        <v>19</v>
      </c>
      <c r="AR102" s="29">
        <f>COUNTIF(AR10:AR100,"E")+COUNTIF(AR10:AR100,"E/GH")</f>
        <v>20</v>
      </c>
      <c r="AS102" s="29">
        <f>COUNTIF(AS10:AS100,"E")+COUNTIF(AS10:AS100,"E/GH")</f>
        <v>20</v>
      </c>
      <c r="AT102" s="29"/>
      <c r="AU102" s="29"/>
      <c r="AV102" s="29"/>
      <c r="AW102" s="23">
        <f>SUM(R102:AV102)</f>
        <v>511</v>
      </c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3"/>
      <c r="BT102" s="23"/>
      <c r="BU102" s="23"/>
      <c r="BV102" s="23"/>
      <c r="BW102" s="23"/>
      <c r="BX102" s="23"/>
      <c r="BY102" s="23"/>
      <c r="CC102" t="e">
        <f>VLOOKUP(B102,[1]HK!$B$11:$Q$95,16,0)</f>
        <v>#N/A</v>
      </c>
      <c r="CD102" s="35" t="e">
        <f t="shared" si="54"/>
        <v>#N/A</v>
      </c>
    </row>
    <row r="103" spans="1:82" x14ac:dyDescent="0.3">
      <c r="A103" s="23"/>
      <c r="B103" s="119" t="s">
        <v>110</v>
      </c>
      <c r="C103" s="23"/>
      <c r="D103" s="23"/>
      <c r="E103" s="23"/>
      <c r="F103" s="25"/>
      <c r="G103" s="24" t="s">
        <v>37</v>
      </c>
      <c r="H103" s="29">
        <f>COUNTIF(H10:H100,"N")+COUNTIF(H10:H100,"N/GH")</f>
        <v>13</v>
      </c>
      <c r="I103" s="29">
        <f>COUNTIF(I10:I100,"N")+COUNTIF(I10:I100,"N/GH")</f>
        <v>10</v>
      </c>
      <c r="J103" s="29">
        <f>COUNTIF(J10:J100,"N")+COUNTIF(J10:J100,"N/GH")</f>
        <v>13</v>
      </c>
      <c r="K103" s="29">
        <f>COUNTIF(K10:K100,"N")+COUNTIF(K10:K100,"N/GH")</f>
        <v>13</v>
      </c>
      <c r="L103" s="29">
        <f>COUNTIF(L10:L100,"N")+COUNTIF(L10:L100,"N/GH")</f>
        <v>13</v>
      </c>
      <c r="M103" s="29">
        <f>COUNTIF(M10:M100,"N")+COUNTIF(M10:M100,"N/GH")</f>
        <v>13</v>
      </c>
      <c r="N103" s="29">
        <f>COUNTIF(N10:N100,"N")+COUNTIF(N10:N100,"N/GH")</f>
        <v>13</v>
      </c>
      <c r="O103" s="29">
        <f>COUNTIF(O10:O100,"N")+COUNTIF(O10:O100,"N/GH")</f>
        <v>14</v>
      </c>
      <c r="P103" s="29">
        <f>COUNTIF(P10:P100,"N")+COUNTIF(P10:P100,"N/GH")</f>
        <v>13</v>
      </c>
      <c r="Q103" s="29">
        <f>COUNTIF(Q10:Q100,"N")+COUNTIF(Q10:Q100,"N/GH")</f>
        <v>14</v>
      </c>
      <c r="R103" s="29">
        <f>COUNTIF(R10:R100,"N")+COUNTIF(R10:R100,"N/GH")</f>
        <v>13</v>
      </c>
      <c r="S103" s="29">
        <f>COUNTIF(S10:S100,"N")+COUNTIF(S10:S100,"N/GH")</f>
        <v>13</v>
      </c>
      <c r="T103" s="29">
        <f>COUNTIF(T10:T100,"N")+COUNTIF(T10:T100,"N/GH")</f>
        <v>14</v>
      </c>
      <c r="U103" s="29">
        <f>COUNTIF(U10:U100,"N")+COUNTIF(U10:U100,"N/GH")</f>
        <v>13</v>
      </c>
      <c r="V103" s="29">
        <f>COUNTIF(V10:V100,"N")+COUNTIF(V10:V100,"N/GH")</f>
        <v>13</v>
      </c>
      <c r="W103" s="29">
        <f>COUNTIF(W10:W100,"N")+COUNTIF(W10:W100,"N/GH")</f>
        <v>13</v>
      </c>
      <c r="X103" s="29">
        <f>COUNTIF(X10:X100,"N")+COUNTIF(X10:X100,"N/GH")</f>
        <v>13</v>
      </c>
      <c r="Y103" s="29">
        <f>COUNTIF(Y10:Y100,"N")+COUNTIF(Y10:Y100,"N/GH")</f>
        <v>13</v>
      </c>
      <c r="Z103" s="29">
        <f>COUNTIF(Z10:Z100,"N")+COUNTIF(Z10:Z100,"N/GH")</f>
        <v>13</v>
      </c>
      <c r="AA103" s="29">
        <f>COUNTIF(AA10:AA100,"N")+COUNTIF(AA10:AA100,"N/GH")</f>
        <v>13</v>
      </c>
      <c r="AB103" s="29">
        <f>COUNTIF(AB10:AB100,"N")+COUNTIF(AB10:AB100,"N/GH")</f>
        <v>13</v>
      </c>
      <c r="AC103" s="29">
        <f>COUNTIF(AC10:AC100,"N")+COUNTIF(AC10:AC100,"N/GH")</f>
        <v>13</v>
      </c>
      <c r="AD103" s="29">
        <f>COUNTIF(AD10:AD100,"N")+COUNTIF(AD10:AD100,"N/GH")</f>
        <v>11</v>
      </c>
      <c r="AE103" s="29">
        <f>COUNTIF(AE10:AE100,"N")+COUNTIF(AE10:AE100,"N/GH")</f>
        <v>13</v>
      </c>
      <c r="AF103" s="29">
        <f>COUNTIF(AF10:AF100,"N")+COUNTIF(AF10:AF100,"N/GH")</f>
        <v>13</v>
      </c>
      <c r="AG103" s="29">
        <f>COUNTIF(AG10:AG100,"N")+COUNTIF(AG10:AG100,"N/GH")</f>
        <v>15</v>
      </c>
      <c r="AH103" s="29">
        <f>COUNTIF(AH10:AH100,"N")+COUNTIF(AH10:AH100,"N/GH")</f>
        <v>16</v>
      </c>
      <c r="AI103" s="29">
        <f>COUNTIF(AI10:AI100,"N")+COUNTIF(AI10:AI100,"N/GH")</f>
        <v>17</v>
      </c>
      <c r="AJ103" s="29">
        <f>COUNTIF(AJ10:AJ100,"N")+COUNTIF(AJ10:AJ100,"N/GH")</f>
        <v>18</v>
      </c>
      <c r="AK103" s="29">
        <f>COUNTIF(AK10:AK100,"N")+COUNTIF(AK10:AK100,"N/GH")</f>
        <v>17</v>
      </c>
      <c r="AL103" s="29">
        <f>COUNTIF(AL10:AL100,"N")+COUNTIF(AL10:AL100,"N/GH")</f>
        <v>16</v>
      </c>
      <c r="AM103" s="29">
        <f>COUNTIF(AM10:AM100,"N")+COUNTIF(AM10:AM100,"N/GH")</f>
        <v>18</v>
      </c>
      <c r="AN103" s="29">
        <f>COUNTIF(AN10:AN100,"N")+COUNTIF(AN10:AN100,"N/GH")</f>
        <v>17</v>
      </c>
      <c r="AO103" s="29">
        <f>COUNTIF(AO10:AO100,"N")+COUNTIF(AO10:AO100,"N/GH")</f>
        <v>16</v>
      </c>
      <c r="AP103" s="29">
        <f>COUNTIF(AP10:AP100,"N")+COUNTIF(AP10:AP100,"N/GH")</f>
        <v>16</v>
      </c>
      <c r="AQ103" s="29">
        <f>COUNTIF(AQ10:AQ100,"N")+COUNTIF(AQ10:AQ100,"N/GH")</f>
        <v>17</v>
      </c>
      <c r="AR103" s="29">
        <f>COUNTIF(AR10:AR100,"N")+COUNTIF(AR10:AR100,"N/GH")</f>
        <v>15</v>
      </c>
      <c r="AS103" s="29">
        <f>COUNTIF(AS10:AS100,"N")+COUNTIF(AS10:AS100,"N/GH")</f>
        <v>16</v>
      </c>
      <c r="AT103" s="29"/>
      <c r="AU103" s="29"/>
      <c r="AV103" s="29"/>
      <c r="AW103" s="23">
        <f>SUM(R103:AV103)</f>
        <v>408</v>
      </c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3"/>
      <c r="BT103" s="23"/>
      <c r="BU103" s="23"/>
      <c r="BV103" s="23"/>
      <c r="BW103" s="23"/>
      <c r="BX103" s="23"/>
      <c r="BY103" s="23"/>
      <c r="CC103">
        <f>VLOOKUP(B103,[1]HK!$B$11:$Q$95,16,0)</f>
        <v>4</v>
      </c>
      <c r="CD103" s="35">
        <f t="shared" si="54"/>
        <v>4</v>
      </c>
    </row>
    <row r="104" spans="1:82" x14ac:dyDescent="0.3">
      <c r="A104" s="23"/>
      <c r="B104" s="119" t="s">
        <v>112</v>
      </c>
      <c r="C104" s="23"/>
      <c r="D104" s="23"/>
      <c r="E104" s="23"/>
      <c r="F104" s="23"/>
      <c r="G104" s="24" t="s">
        <v>38</v>
      </c>
      <c r="H104" s="29">
        <f>COUNTIF(H10:H100,"G")+COUNTIF(H10:H100,"G/GH")</f>
        <v>0</v>
      </c>
      <c r="I104" s="29">
        <f>COUNTIF(I10:I100,"G")+COUNTIF(I10:I100,"G/GH")</f>
        <v>0</v>
      </c>
      <c r="J104" s="29">
        <f>COUNTIF(J10:J100,"G")+COUNTIF(J10:J100,"G/GH")</f>
        <v>0</v>
      </c>
      <c r="K104" s="29">
        <f>COUNTIF(K10:K100,"G")+COUNTIF(K10:K100,"G/GH")</f>
        <v>0</v>
      </c>
      <c r="L104" s="29">
        <f>COUNTIF(L10:L100,"G")+COUNTIF(L10:L100,"G/GH")</f>
        <v>0</v>
      </c>
      <c r="M104" s="29">
        <f>COUNTIF(M10:M100,"G")+COUNTIF(M10:M100,"G/GH")</f>
        <v>0</v>
      </c>
      <c r="N104" s="29">
        <f>COUNTIF(N10:N100,"G")+COUNTIF(N10:N100,"G/GH")</f>
        <v>0</v>
      </c>
      <c r="O104" s="29">
        <f>COUNTIF(O10:O100,"G")+COUNTIF(O10:O100,"G/GH")</f>
        <v>0</v>
      </c>
      <c r="P104" s="29">
        <f>COUNTIF(P10:P100,"G")+COUNTIF(P10:P100,"G/GH")</f>
        <v>0</v>
      </c>
      <c r="Q104" s="29">
        <f>COUNTIF(Q10:Q100,"G")+COUNTIF(Q10:Q100,"G/GH")</f>
        <v>0</v>
      </c>
      <c r="R104" s="29">
        <f>COUNTIF(R10:R100,"G")+COUNTIF(R10:R100,"G/GH")</f>
        <v>0</v>
      </c>
      <c r="S104" s="29">
        <f>COUNTIF(S10:S100,"G")+COUNTIF(S10:S100,"G/GH")</f>
        <v>0</v>
      </c>
      <c r="T104" s="29">
        <f>COUNTIF(T10:T100,"G")+COUNTIF(T10:T100,"G/GH")</f>
        <v>0</v>
      </c>
      <c r="U104" s="29">
        <f>COUNTIF(U10:U100,"G")+COUNTIF(U10:U100,"G/GH")</f>
        <v>0</v>
      </c>
      <c r="V104" s="29">
        <f>COUNTIF(V10:V100,"G")+COUNTIF(V10:V100,"G/GH")</f>
        <v>0</v>
      </c>
      <c r="W104" s="29">
        <f>COUNTIF(W10:W100,"G")+COUNTIF(W10:W100,"G/GH")</f>
        <v>0</v>
      </c>
      <c r="X104" s="29">
        <f>COUNTIF(X10:X100,"G")+COUNTIF(X10:X100,"G/GH")</f>
        <v>0</v>
      </c>
      <c r="Y104" s="29">
        <f>COUNTIF(Y10:Y100,"G")+COUNTIF(Y10:Y100,"G/GH")</f>
        <v>0</v>
      </c>
      <c r="Z104" s="29">
        <f>COUNTIF(Z10:Z100,"G")+COUNTIF(Z10:Z100,"G/GH")</f>
        <v>0</v>
      </c>
      <c r="AA104" s="29">
        <f>COUNTIF(AA10:AA100,"G")+COUNTIF(AA10:AA100,"G/GH")</f>
        <v>0</v>
      </c>
      <c r="AB104" s="29">
        <f>COUNTIF(AB10:AB100,"G")+COUNTIF(AB10:AB100,"G/GH")</f>
        <v>0</v>
      </c>
      <c r="AC104" s="29">
        <f>COUNTIF(AC10:AC100,"G")+COUNTIF(AC10:AC100,"G/GH")</f>
        <v>0</v>
      </c>
      <c r="AD104" s="29">
        <f>COUNTIF(AD10:AD100,"G")+COUNTIF(AD10:AD100,"G/GH")</f>
        <v>0</v>
      </c>
      <c r="AE104" s="29">
        <f>COUNTIF(AE10:AE100,"G")+COUNTIF(AE10:AE100,"G/GH")</f>
        <v>0</v>
      </c>
      <c r="AF104" s="29">
        <f>COUNTIF(AF10:AF100,"G")+COUNTIF(AF10:AF100,"G/GH")</f>
        <v>0</v>
      </c>
      <c r="AG104" s="29">
        <f>COUNTIF(AG10:AG100,"G")+COUNTIF(AG10:AG100,"G/GH")</f>
        <v>0</v>
      </c>
      <c r="AH104" s="29">
        <f>COUNTIF(AH10:AH100,"G")+COUNTIF(AH10:AH100,"G/GH")</f>
        <v>0</v>
      </c>
      <c r="AI104" s="29">
        <f>COUNTIF(AI10:AI100,"G")+COUNTIF(AI10:AI100,"G/GH")</f>
        <v>0</v>
      </c>
      <c r="AJ104" s="29">
        <f>COUNTIF(AJ10:AJ100,"G")+COUNTIF(AJ10:AJ100,"G/GH")</f>
        <v>0</v>
      </c>
      <c r="AK104" s="29">
        <f>COUNTIF(AK10:AK100,"G")+COUNTIF(AK10:AK100,"G/GH")</f>
        <v>0</v>
      </c>
      <c r="AL104" s="29">
        <f>COUNTIF(AL10:AL100,"G")+COUNTIF(AL10:AL100,"G/GH")</f>
        <v>0</v>
      </c>
      <c r="AM104" s="29">
        <f>COUNTIF(AM10:AM100,"G")+COUNTIF(AM10:AM100,"G/GH")</f>
        <v>0</v>
      </c>
      <c r="AN104" s="29">
        <f>COUNTIF(AN10:AN100,"G")+COUNTIF(AN10:AN100,"G/GH")</f>
        <v>0</v>
      </c>
      <c r="AO104" s="29">
        <f>COUNTIF(AO10:AO100,"G")+COUNTIF(AO10:AO100,"G/GH")</f>
        <v>0</v>
      </c>
      <c r="AP104" s="29">
        <f>COUNTIF(AP10:AP100,"G")+COUNTIF(AP10:AP100,"G/GH")</f>
        <v>0</v>
      </c>
      <c r="AQ104" s="29">
        <f>COUNTIF(AQ10:AQ100,"G")+COUNTIF(AQ10:AQ100,"G/GH")</f>
        <v>0</v>
      </c>
      <c r="AR104" s="29">
        <f>COUNTIF(AR10:AR100,"G")+COUNTIF(AR10:AR100,"G/GH")</f>
        <v>0</v>
      </c>
      <c r="AS104" s="29">
        <f>COUNTIF(AS10:AS100,"G")+COUNTIF(AS10:AS100,"G/GH")</f>
        <v>0</v>
      </c>
      <c r="AT104" s="29"/>
      <c r="AU104" s="29"/>
      <c r="AV104" s="29"/>
      <c r="AW104" s="23">
        <f t="shared" ref="AW104:AW106" si="55">SUM(R104:AV104)</f>
        <v>0</v>
      </c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7"/>
      <c r="BM104" s="4"/>
      <c r="BN104" s="30"/>
      <c r="BO104" s="31"/>
      <c r="BP104" s="31"/>
      <c r="BQ104" s="31"/>
      <c r="BR104" s="4"/>
      <c r="BS104" s="4"/>
      <c r="BT104" s="4"/>
      <c r="BU104" s="4"/>
      <c r="BV104" s="4"/>
      <c r="BW104" s="4"/>
      <c r="BX104" s="4"/>
      <c r="BY104" s="4"/>
      <c r="CC104">
        <f>VLOOKUP(B104,[1]HK!$B$11:$Q$95,16,0)</f>
        <v>4</v>
      </c>
      <c r="CD104" s="35">
        <f t="shared" si="54"/>
        <v>4</v>
      </c>
    </row>
    <row r="105" spans="1:82" x14ac:dyDescent="0.3">
      <c r="A105" s="23"/>
      <c r="B105" s="119" t="s">
        <v>114</v>
      </c>
      <c r="C105" s="23"/>
      <c r="D105" s="23"/>
      <c r="E105" s="23"/>
      <c r="F105" s="23"/>
      <c r="G105" s="24" t="s">
        <v>39</v>
      </c>
      <c r="H105" s="29">
        <f>COUNTIF(H10:H100,"CO")</f>
        <v>0</v>
      </c>
      <c r="I105" s="29">
        <f>COUNTIF(I10:I100,"CO")</f>
        <v>0</v>
      </c>
      <c r="J105" s="29">
        <f>COUNTIF(J10:J100,"CO")</f>
        <v>0</v>
      </c>
      <c r="K105" s="29">
        <f>COUNTIF(K10:K100,"CO")</f>
        <v>0</v>
      </c>
      <c r="L105" s="29">
        <f>COUNTIF(L10:L100,"CO")</f>
        <v>0</v>
      </c>
      <c r="M105" s="29">
        <f>COUNTIF(M10:M100,"CO")</f>
        <v>0</v>
      </c>
      <c r="N105" s="29">
        <f>COUNTIF(N10:N100,"CO")</f>
        <v>0</v>
      </c>
      <c r="O105" s="29">
        <f>COUNTIF(O10:O100,"CO")</f>
        <v>0</v>
      </c>
      <c r="P105" s="29">
        <f>COUNTIF(P10:P100,"CO")</f>
        <v>0</v>
      </c>
      <c r="Q105" s="29">
        <f>COUNTIF(Q10:Q100,"CO")</f>
        <v>0</v>
      </c>
      <c r="R105" s="29">
        <f>COUNTIF(R10:R100,"CO")</f>
        <v>0</v>
      </c>
      <c r="S105" s="29">
        <f>COUNTIF(S10:S100,"CO")</f>
        <v>0</v>
      </c>
      <c r="T105" s="29">
        <f>COUNTIF(T10:T100,"CO")</f>
        <v>0</v>
      </c>
      <c r="U105" s="29">
        <f>COUNTIF(U10:U100,"CO")</f>
        <v>0</v>
      </c>
      <c r="V105" s="29">
        <f>COUNTIF(V10:V100,"CO")</f>
        <v>0</v>
      </c>
      <c r="W105" s="29">
        <f>COUNTIF(W10:W100,"CO")</f>
        <v>0</v>
      </c>
      <c r="X105" s="29">
        <f>COUNTIF(X10:X100,"CO")</f>
        <v>0</v>
      </c>
      <c r="Y105" s="29">
        <f>COUNTIF(Y10:Y100,"CO")</f>
        <v>0</v>
      </c>
      <c r="Z105" s="29">
        <f>COUNTIF(Z10:Z100,"CO")</f>
        <v>0</v>
      </c>
      <c r="AA105" s="29">
        <f>COUNTIF(AA10:AA100,"CO")</f>
        <v>0</v>
      </c>
      <c r="AB105" s="29">
        <f>COUNTIF(AB10:AB100,"CO")</f>
        <v>0</v>
      </c>
      <c r="AC105" s="29">
        <f>COUNTIF(AC10:AC100,"CO")</f>
        <v>0</v>
      </c>
      <c r="AD105" s="29">
        <f>COUNTIF(AD10:AD100,"CO")</f>
        <v>0</v>
      </c>
      <c r="AE105" s="29">
        <f>COUNTIF(AE10:AE100,"CO")</f>
        <v>0</v>
      </c>
      <c r="AF105" s="29">
        <f>COUNTIF(AF10:AF100,"CO")</f>
        <v>0</v>
      </c>
      <c r="AG105" s="29">
        <f>COUNTIF(AG10:AG100,"CO")</f>
        <v>0</v>
      </c>
      <c r="AH105" s="29">
        <f>COUNTIF(AH10:AH100,"CO")</f>
        <v>0</v>
      </c>
      <c r="AI105" s="29">
        <f>COUNTIF(AI10:AI100,"CO")</f>
        <v>0</v>
      </c>
      <c r="AJ105" s="29">
        <f>COUNTIF(AJ10:AJ100,"CO")</f>
        <v>0</v>
      </c>
      <c r="AK105" s="29">
        <f>COUNTIF(AK10:AK100,"CO")</f>
        <v>0</v>
      </c>
      <c r="AL105" s="29">
        <f>COUNTIF(AL10:AL100,"CO")</f>
        <v>0</v>
      </c>
      <c r="AM105" s="29">
        <f>COUNTIF(AM10:AM100,"CO")</f>
        <v>0</v>
      </c>
      <c r="AN105" s="29">
        <f>COUNTIF(AN10:AN100,"CO")</f>
        <v>0</v>
      </c>
      <c r="AO105" s="29">
        <f>COUNTIF(AO10:AO100,"CO")</f>
        <v>0</v>
      </c>
      <c r="AP105" s="29">
        <f>COUNTIF(AP10:AP100,"CO")</f>
        <v>0</v>
      </c>
      <c r="AQ105" s="29">
        <f>COUNTIF(AQ10:AQ100,"CO")</f>
        <v>0</v>
      </c>
      <c r="AR105" s="29">
        <f>COUNTIF(AR10:AR100,"CO")</f>
        <v>0</v>
      </c>
      <c r="AS105" s="29">
        <f>COUNTIF(AS10:AS100,"CO")</f>
        <v>0</v>
      </c>
      <c r="AT105" s="29"/>
      <c r="AU105" s="29"/>
      <c r="AV105" s="29"/>
      <c r="AW105" s="23">
        <f t="shared" si="55"/>
        <v>0</v>
      </c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4"/>
      <c r="BN105" s="31"/>
      <c r="BO105" s="31"/>
      <c r="BP105" s="31"/>
      <c r="BQ105" s="31"/>
      <c r="BR105" s="4"/>
      <c r="BS105" s="4"/>
      <c r="BT105" s="4"/>
      <c r="BU105" s="4"/>
      <c r="BV105" s="4"/>
      <c r="BW105" s="4"/>
      <c r="BX105" s="4"/>
      <c r="BY105" s="4"/>
      <c r="CC105">
        <f>VLOOKUP(B105,[1]HK!$B$11:$Q$95,16,0)</f>
        <v>4</v>
      </c>
      <c r="CD105" s="35">
        <f t="shared" si="54"/>
        <v>4</v>
      </c>
    </row>
    <row r="106" spans="1:82" x14ac:dyDescent="0.3">
      <c r="A106" s="23"/>
      <c r="B106" s="119" t="s">
        <v>116</v>
      </c>
      <c r="C106" s="23"/>
      <c r="D106" s="23"/>
      <c r="E106" s="23"/>
      <c r="F106" s="23"/>
      <c r="G106" s="24" t="s">
        <v>55</v>
      </c>
      <c r="H106" s="29">
        <f>COUNTIF(H10:H100,"N+M")</f>
        <v>0</v>
      </c>
      <c r="I106" s="29">
        <f>COUNTIF(I10:I100,"N+M")</f>
        <v>0</v>
      </c>
      <c r="J106" s="29">
        <f>COUNTIF(J10:J100,"N+M")</f>
        <v>0</v>
      </c>
      <c r="K106" s="29">
        <f>COUNTIF(K10:K100,"N+M")</f>
        <v>0</v>
      </c>
      <c r="L106" s="29">
        <f>COUNTIF(L10:L100,"N+M")</f>
        <v>0</v>
      </c>
      <c r="M106" s="29">
        <f>COUNTIF(M10:M100,"N+M")</f>
        <v>0</v>
      </c>
      <c r="N106" s="29">
        <f>COUNTIF(N10:N100,"N+M")</f>
        <v>0</v>
      </c>
      <c r="O106" s="29">
        <f>COUNTIF(O10:O100,"N+M")</f>
        <v>0</v>
      </c>
      <c r="P106" s="29">
        <f>COUNTIF(P10:P100,"N+M")</f>
        <v>0</v>
      </c>
      <c r="Q106" s="29">
        <f>COUNTIF(Q10:Q100,"N+M")</f>
        <v>0</v>
      </c>
      <c r="R106" s="29">
        <f>COUNTIF(R10:R100,"N+M")</f>
        <v>0</v>
      </c>
      <c r="S106" s="29">
        <f>COUNTIF(S10:S100,"N+M")</f>
        <v>0</v>
      </c>
      <c r="T106" s="29">
        <f>COUNTIF(T10:T100,"N+M")</f>
        <v>0</v>
      </c>
      <c r="U106" s="29">
        <f>COUNTIF(U10:U100,"N+M")</f>
        <v>0</v>
      </c>
      <c r="V106" s="29">
        <f>COUNTIF(V10:V100,"N+M")</f>
        <v>0</v>
      </c>
      <c r="W106" s="29">
        <f>COUNTIF(W10:W100,"N+M")</f>
        <v>0</v>
      </c>
      <c r="X106" s="29">
        <f>COUNTIF(X10:X100,"N+M")</f>
        <v>0</v>
      </c>
      <c r="Y106" s="29">
        <f>COUNTIF(Y10:Y100,"N+M")</f>
        <v>0</v>
      </c>
      <c r="Z106" s="29">
        <f>COUNTIF(Z10:Z100,"N+M")</f>
        <v>0</v>
      </c>
      <c r="AA106" s="29">
        <f>COUNTIF(AA10:AA100,"N+M")</f>
        <v>0</v>
      </c>
      <c r="AB106" s="29">
        <f>COUNTIF(AB10:AB100,"N+M")</f>
        <v>0</v>
      </c>
      <c r="AC106" s="29">
        <f>COUNTIF(AC10:AC100,"N+M")</f>
        <v>0</v>
      </c>
      <c r="AD106" s="29">
        <f>COUNTIF(AD10:AD100,"N+M")</f>
        <v>0</v>
      </c>
      <c r="AE106" s="29">
        <f>COUNTIF(AE10:AE100,"N+M")</f>
        <v>0</v>
      </c>
      <c r="AF106" s="29">
        <f>COUNTIF(AF10:AF100,"N+M")</f>
        <v>0</v>
      </c>
      <c r="AG106" s="29">
        <f>COUNTIF(AG10:AG100,"N+M")</f>
        <v>0</v>
      </c>
      <c r="AH106" s="29">
        <f>COUNTIF(AH10:AH100,"N+M")</f>
        <v>0</v>
      </c>
      <c r="AI106" s="29">
        <f>COUNTIF(AI10:AI100,"N+M")</f>
        <v>0</v>
      </c>
      <c r="AJ106" s="29">
        <f>COUNTIF(AJ10:AJ100,"N+M")</f>
        <v>0</v>
      </c>
      <c r="AK106" s="29">
        <f>COUNTIF(AK10:AK100,"N+M")</f>
        <v>0</v>
      </c>
      <c r="AL106" s="29">
        <f>COUNTIF(AL10:AL100,"N+M")</f>
        <v>0</v>
      </c>
      <c r="AM106" s="29">
        <f>COUNTIF(AM10:AM100,"N+M")</f>
        <v>0</v>
      </c>
      <c r="AN106" s="29">
        <f>COUNTIF(AN10:AN100,"N+M")</f>
        <v>0</v>
      </c>
      <c r="AO106" s="29">
        <f>COUNTIF(AO10:AO100,"N+M")</f>
        <v>0</v>
      </c>
      <c r="AP106" s="29">
        <f>COUNTIF(AP10:AP100,"N+M")</f>
        <v>0</v>
      </c>
      <c r="AQ106" s="29">
        <f>COUNTIF(AQ10:AQ100,"N+M")</f>
        <v>0</v>
      </c>
      <c r="AR106" s="29">
        <f>COUNTIF(AR10:AR100,"N+M")</f>
        <v>0</v>
      </c>
      <c r="AS106" s="29">
        <f>COUNTIF(AS10:AS100,"N+M")</f>
        <v>0</v>
      </c>
      <c r="AT106" s="29"/>
      <c r="AU106" s="29"/>
      <c r="AV106" s="29"/>
      <c r="AW106" s="23">
        <f t="shared" si="55"/>
        <v>0</v>
      </c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4"/>
      <c r="BN106" s="31"/>
      <c r="BO106" s="31"/>
      <c r="BP106" s="31"/>
      <c r="BQ106" s="31"/>
      <c r="BR106" s="4"/>
      <c r="BS106" s="4"/>
      <c r="BT106" s="4"/>
      <c r="BU106" s="4"/>
      <c r="BV106" s="4"/>
      <c r="BW106" s="4"/>
      <c r="BX106" s="4"/>
      <c r="BY106" s="4"/>
      <c r="CC106">
        <f>VLOOKUP(B106,[1]HK!$B$11:$Q$95,16,0)</f>
        <v>4</v>
      </c>
      <c r="CD106" s="35">
        <f t="shared" si="54"/>
        <v>4</v>
      </c>
    </row>
    <row r="107" spans="1:82" x14ac:dyDescent="0.3">
      <c r="A107" s="23"/>
      <c r="B107" s="119" t="s">
        <v>118</v>
      </c>
      <c r="C107" s="23"/>
      <c r="D107" s="23"/>
      <c r="E107" s="23"/>
      <c r="F107" s="23"/>
      <c r="G107" s="24" t="s">
        <v>29</v>
      </c>
      <c r="H107" s="29">
        <f>COUNTIF(H10:H100,"M+E")</f>
        <v>1</v>
      </c>
      <c r="I107" s="29">
        <f>COUNTIF(I10:I100,"M+E")</f>
        <v>0</v>
      </c>
      <c r="J107" s="29">
        <f>COUNTIF(J10:J100,"M+E")</f>
        <v>0</v>
      </c>
      <c r="K107" s="29">
        <f>COUNTIF(K10:K100,"M+E")</f>
        <v>0</v>
      </c>
      <c r="L107" s="29">
        <f>COUNTIF(L10:L100,"M+E")</f>
        <v>0</v>
      </c>
      <c r="M107" s="29">
        <f>COUNTIF(M10:M100,"M+E")</f>
        <v>0</v>
      </c>
      <c r="N107" s="29">
        <f>COUNTIF(N10:N100,"M+E")</f>
        <v>0</v>
      </c>
      <c r="O107" s="29">
        <f>COUNTIF(O10:O100,"M+E")</f>
        <v>0</v>
      </c>
      <c r="P107" s="29">
        <f>COUNTIF(P10:P100,"M+E")</f>
        <v>0</v>
      </c>
      <c r="Q107" s="29">
        <f>COUNTIF(Q10:Q100,"M+E")</f>
        <v>0</v>
      </c>
      <c r="R107" s="29">
        <f>COUNTIF(R10:R100,"M+E")</f>
        <v>0</v>
      </c>
      <c r="S107" s="29">
        <f>COUNTIF(S10:S100,"M+E")</f>
        <v>0</v>
      </c>
      <c r="T107" s="29">
        <f>COUNTIF(T10:T100,"M+E")</f>
        <v>0</v>
      </c>
      <c r="U107" s="29">
        <f>COUNTIF(U10:U100,"M+E")</f>
        <v>0</v>
      </c>
      <c r="V107" s="29">
        <f>COUNTIF(V10:V100,"M+E")</f>
        <v>0</v>
      </c>
      <c r="W107" s="29">
        <f>COUNTIF(W10:W100,"M+E")</f>
        <v>0</v>
      </c>
      <c r="X107" s="29">
        <f>COUNTIF(X10:X100,"M+E")</f>
        <v>0</v>
      </c>
      <c r="Y107" s="29">
        <f>COUNTIF(Y10:Y100,"M+E")</f>
        <v>0</v>
      </c>
      <c r="Z107" s="29">
        <f>COUNTIF(Z10:Z100,"M+E")</f>
        <v>1</v>
      </c>
      <c r="AA107" s="29">
        <f>COUNTIF(AA10:AA100,"M+E")</f>
        <v>0</v>
      </c>
      <c r="AB107" s="29">
        <f>COUNTIF(AB10:AB100,"M+E")</f>
        <v>5</v>
      </c>
      <c r="AC107" s="29">
        <f>COUNTIF(AC10:AC100,"M+E")</f>
        <v>6</v>
      </c>
      <c r="AD107" s="29">
        <f>COUNTIF(AD10:AD100,"M+E")</f>
        <v>4</v>
      </c>
      <c r="AE107" s="29">
        <f>COUNTIF(AE10:AE100,"M+E")</f>
        <v>0</v>
      </c>
      <c r="AF107" s="29">
        <f>COUNTIF(AF10:AF100,"M+E")</f>
        <v>0</v>
      </c>
      <c r="AG107" s="29">
        <f>COUNTIF(AG10:AG100,"M+E")</f>
        <v>0</v>
      </c>
      <c r="AH107" s="29">
        <f>COUNTIF(AH10:AH100,"M+E")</f>
        <v>0</v>
      </c>
      <c r="AI107" s="29">
        <f>COUNTIF(AI10:AI100,"M+E")</f>
        <v>0</v>
      </c>
      <c r="AJ107" s="29">
        <f>COUNTIF(AJ10:AJ100,"M+E")</f>
        <v>0</v>
      </c>
      <c r="AK107" s="29">
        <f>COUNTIF(AK10:AK100,"M+E")</f>
        <v>0</v>
      </c>
      <c r="AL107" s="29">
        <f>COUNTIF(AL10:AL100,"M+E")</f>
        <v>0</v>
      </c>
      <c r="AM107" s="29">
        <f>COUNTIF(AM10:AM100,"M+E")</f>
        <v>0</v>
      </c>
      <c r="AN107" s="29">
        <f>COUNTIF(AN10:AN100,"M+E")</f>
        <v>0</v>
      </c>
      <c r="AO107" s="29">
        <f>COUNTIF(AO10:AO100,"M+E")</f>
        <v>0</v>
      </c>
      <c r="AP107" s="29">
        <f>COUNTIF(AP10:AP100,"M+E")</f>
        <v>0</v>
      </c>
      <c r="AQ107" s="29">
        <f>COUNTIF(AQ10:AQ100,"M+E")</f>
        <v>0</v>
      </c>
      <c r="AR107" s="29">
        <f>COUNTIF(AR10:AR100,"M+E")</f>
        <v>2</v>
      </c>
      <c r="AS107" s="29">
        <f>COUNTIF(AS10:AS100,"M+E")</f>
        <v>3</v>
      </c>
      <c r="AT107" s="29"/>
      <c r="AU107" s="29"/>
      <c r="AV107" s="29"/>
      <c r="AW107" s="23">
        <f>SUM(R107:AV107)</f>
        <v>21</v>
      </c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7"/>
      <c r="BM107" s="4"/>
      <c r="BN107" s="31"/>
      <c r="BO107" s="31"/>
      <c r="BP107" s="31"/>
      <c r="BQ107" s="31"/>
      <c r="BR107" s="4"/>
      <c r="BS107" s="4"/>
      <c r="BT107" s="4"/>
      <c r="BU107" s="4"/>
      <c r="BV107" s="4"/>
      <c r="BW107" s="4"/>
      <c r="BX107" s="4"/>
      <c r="BY107" s="4"/>
      <c r="CC107">
        <f>VLOOKUP(B107,[1]HK!$B$11:$Q$95,16,0)</f>
        <v>4</v>
      </c>
      <c r="CD107" s="35">
        <f t="shared" si="54"/>
        <v>4</v>
      </c>
    </row>
    <row r="108" spans="1:82" x14ac:dyDescent="0.3">
      <c r="A108" s="23"/>
      <c r="B108" s="119" t="s">
        <v>120</v>
      </c>
      <c r="C108" s="23"/>
      <c r="D108" s="23"/>
      <c r="E108" s="23"/>
      <c r="F108" s="23"/>
      <c r="G108" s="24" t="s">
        <v>33</v>
      </c>
      <c r="H108" s="29">
        <f>COUNTIF(H10:H100,"M+N")</f>
        <v>0</v>
      </c>
      <c r="I108" s="29">
        <f>COUNTIF(I10:I100,"M+N")</f>
        <v>0</v>
      </c>
      <c r="J108" s="29">
        <f>COUNTIF(J10:J100,"M+N")</f>
        <v>0</v>
      </c>
      <c r="K108" s="29">
        <f>COUNTIF(K10:K100,"M+N")</f>
        <v>0</v>
      </c>
      <c r="L108" s="29">
        <f>COUNTIF(L10:L100,"M+N")</f>
        <v>0</v>
      </c>
      <c r="M108" s="29">
        <f>COUNTIF(M10:M100,"M+N")</f>
        <v>0</v>
      </c>
      <c r="N108" s="29">
        <f>COUNTIF(N10:N100,"M+N")</f>
        <v>0</v>
      </c>
      <c r="O108" s="29">
        <f>COUNTIF(O10:O100,"M+N")</f>
        <v>0</v>
      </c>
      <c r="P108" s="29">
        <f>COUNTIF(P10:P100,"M+N")</f>
        <v>0</v>
      </c>
      <c r="Q108" s="29">
        <f>COUNTIF(Q10:Q100,"M+N")</f>
        <v>0</v>
      </c>
      <c r="R108" s="29">
        <f>COUNTIF(R10:R100,"M+N")</f>
        <v>0</v>
      </c>
      <c r="S108" s="29">
        <f>COUNTIF(S10:S100,"M+N")</f>
        <v>0</v>
      </c>
      <c r="T108" s="29">
        <f>COUNTIF(T10:T100,"M+N")</f>
        <v>0</v>
      </c>
      <c r="U108" s="29">
        <f>COUNTIF(U10:U100,"M+N")</f>
        <v>0</v>
      </c>
      <c r="V108" s="29">
        <f>COUNTIF(V10:V100,"M+N")</f>
        <v>0</v>
      </c>
      <c r="W108" s="29">
        <f>COUNTIF(W10:W100,"M+N")</f>
        <v>0</v>
      </c>
      <c r="X108" s="29">
        <f>COUNTIF(X10:X100,"M+N")</f>
        <v>0</v>
      </c>
      <c r="Y108" s="29">
        <f>COUNTIF(Y10:Y100,"M+N")</f>
        <v>0</v>
      </c>
      <c r="Z108" s="29">
        <f>COUNTIF(Z10:Z100,"M+N")</f>
        <v>0</v>
      </c>
      <c r="AA108" s="29">
        <f>COUNTIF(AA10:AA100,"M+N")</f>
        <v>0</v>
      </c>
      <c r="AB108" s="29">
        <f>COUNTIF(AB10:AB100,"M+N")</f>
        <v>0</v>
      </c>
      <c r="AC108" s="29">
        <f>COUNTIF(AC10:AC100,"M+N")</f>
        <v>0</v>
      </c>
      <c r="AD108" s="29">
        <f>COUNTIF(AD10:AD100,"M+N")</f>
        <v>0</v>
      </c>
      <c r="AE108" s="29">
        <f>COUNTIF(AE10:AE100,"M+N")</f>
        <v>0</v>
      </c>
      <c r="AF108" s="29">
        <f>COUNTIF(AF10:AF100,"M+N")</f>
        <v>0</v>
      </c>
      <c r="AG108" s="29">
        <f>COUNTIF(AG10:AG100,"M+N")</f>
        <v>0</v>
      </c>
      <c r="AH108" s="29">
        <f>COUNTIF(AH10:AH100,"M+N")</f>
        <v>0</v>
      </c>
      <c r="AI108" s="29">
        <f>COUNTIF(AI10:AI100,"M+N")</f>
        <v>0</v>
      </c>
      <c r="AJ108" s="29">
        <f>COUNTIF(AJ10:AJ100,"M+N")</f>
        <v>0</v>
      </c>
      <c r="AK108" s="29">
        <f>COUNTIF(AK10:AK100,"M+N")</f>
        <v>0</v>
      </c>
      <c r="AL108" s="29">
        <f>COUNTIF(AL10:AL100,"M+N")</f>
        <v>0</v>
      </c>
      <c r="AM108" s="29">
        <f>COUNTIF(AM10:AM100,"M+N")</f>
        <v>0</v>
      </c>
      <c r="AN108" s="29">
        <f>COUNTIF(AN10:AN100,"M+N")</f>
        <v>0</v>
      </c>
      <c r="AO108" s="29">
        <f>COUNTIF(AO10:AO100,"M+N")</f>
        <v>0</v>
      </c>
      <c r="AP108" s="29">
        <f>COUNTIF(AP10:AP100,"M+N")</f>
        <v>0</v>
      </c>
      <c r="AQ108" s="29">
        <f>COUNTIF(AQ10:AQ100,"M+N")</f>
        <v>0</v>
      </c>
      <c r="AR108" s="29">
        <f>COUNTIF(AR10:AR100,"M+N")</f>
        <v>0</v>
      </c>
      <c r="AS108" s="29">
        <f>COUNTIF(AS10:AS100,"M+N")</f>
        <v>0</v>
      </c>
      <c r="AT108" s="29"/>
      <c r="AU108" s="29"/>
      <c r="AV108" s="29"/>
      <c r="AW108" s="23">
        <f t="shared" ref="AW108:AW113" si="56">SUM(R108:AV108)</f>
        <v>0</v>
      </c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7"/>
      <c r="BM108" s="4"/>
      <c r="BN108" s="31"/>
      <c r="BO108" s="31"/>
      <c r="BP108" s="31"/>
      <c r="BQ108" s="31"/>
      <c r="BR108" s="4"/>
      <c r="BS108" s="4"/>
      <c r="BT108" s="4"/>
      <c r="BU108" s="4"/>
      <c r="BV108" s="4"/>
      <c r="BW108" s="4"/>
      <c r="BX108" s="4"/>
      <c r="BY108" s="4"/>
      <c r="CC108">
        <f>VLOOKUP(B108,[1]HK!$B$11:$Q$95,16,0)</f>
        <v>0</v>
      </c>
      <c r="CD108" s="35">
        <f t="shared" si="54"/>
        <v>0</v>
      </c>
    </row>
    <row r="109" spans="1:82" x14ac:dyDescent="0.3">
      <c r="A109" s="23"/>
      <c r="B109" s="119" t="s">
        <v>121</v>
      </c>
      <c r="C109" s="23"/>
      <c r="D109" s="23"/>
      <c r="E109" s="23"/>
      <c r="F109" s="23"/>
      <c r="G109" s="24" t="s">
        <v>40</v>
      </c>
      <c r="H109" s="29">
        <f>COUNTIF(H10:H100,"E+N")</f>
        <v>3</v>
      </c>
      <c r="I109" s="29">
        <f>COUNTIF(I10:I100,"E+N")</f>
        <v>2</v>
      </c>
      <c r="J109" s="29">
        <f>COUNTIF(J10:J100,"E+N")</f>
        <v>0</v>
      </c>
      <c r="K109" s="29">
        <f>COUNTIF(K10:K100,"E+N")</f>
        <v>0</v>
      </c>
      <c r="L109" s="29">
        <f>COUNTIF(L10:L100,"E+N")</f>
        <v>0</v>
      </c>
      <c r="M109" s="29">
        <f>COUNTIF(M10:M100,"E+N")</f>
        <v>0</v>
      </c>
      <c r="N109" s="29">
        <f>COUNTIF(N10:N100,"E+N")</f>
        <v>0</v>
      </c>
      <c r="O109" s="29">
        <f>COUNTIF(O10:O100,"E+N")</f>
        <v>0</v>
      </c>
      <c r="P109" s="29">
        <f>COUNTIF(P10:P100,"E+N")</f>
        <v>0</v>
      </c>
      <c r="Q109" s="29">
        <f>COUNTIF(Q10:Q100,"E+N")</f>
        <v>0</v>
      </c>
      <c r="R109" s="29">
        <f>COUNTIF(R10:R100,"E+N")</f>
        <v>0</v>
      </c>
      <c r="S109" s="29">
        <f>COUNTIF(S10:S100,"E+N")</f>
        <v>0</v>
      </c>
      <c r="T109" s="29">
        <f>COUNTIF(T10:T100,"E+N")</f>
        <v>0</v>
      </c>
      <c r="U109" s="29">
        <f>COUNTIF(U10:U100,"E+N")</f>
        <v>0</v>
      </c>
      <c r="V109" s="29">
        <f>COUNTIF(V10:V100,"E+N")</f>
        <v>0</v>
      </c>
      <c r="W109" s="29">
        <f>COUNTIF(W10:W100,"E+N")</f>
        <v>0</v>
      </c>
      <c r="X109" s="29">
        <f>COUNTIF(X10:X100,"E+N")</f>
        <v>0</v>
      </c>
      <c r="Y109" s="29">
        <f>COUNTIF(Y10:Y100,"E+N")</f>
        <v>0</v>
      </c>
      <c r="Z109" s="29">
        <f>COUNTIF(Z10:Z100,"E+N")</f>
        <v>0</v>
      </c>
      <c r="AA109" s="29">
        <f>COUNTIF(AA10:AA100,"E+N")</f>
        <v>0</v>
      </c>
      <c r="AB109" s="29">
        <f>COUNTIF(AB10:AB100,"E+N")</f>
        <v>0</v>
      </c>
      <c r="AC109" s="29">
        <f>COUNTIF(AC10:AC100,"E+N")</f>
        <v>3</v>
      </c>
      <c r="AD109" s="29">
        <f>COUNTIF(AD10:AD100,"E+N")</f>
        <v>0</v>
      </c>
      <c r="AE109" s="29">
        <f>COUNTIF(AE10:AE100,"E+N")</f>
        <v>0</v>
      </c>
      <c r="AF109" s="29">
        <f>COUNTIF(AF10:AF100,"E+N")</f>
        <v>0</v>
      </c>
      <c r="AG109" s="29">
        <f>COUNTIF(AG10:AG100,"E+N")</f>
        <v>0</v>
      </c>
      <c r="AH109" s="29">
        <f>COUNTIF(AH10:AH100,"E+N")</f>
        <v>0</v>
      </c>
      <c r="AI109" s="29">
        <f>COUNTIF(AI10:AI100,"E+N")</f>
        <v>1</v>
      </c>
      <c r="AJ109" s="29">
        <f>COUNTIF(AJ10:AJ100,"E+N")</f>
        <v>0</v>
      </c>
      <c r="AK109" s="29">
        <f>COUNTIF(AK10:AK100,"E+N")</f>
        <v>0</v>
      </c>
      <c r="AL109" s="29">
        <f>COUNTIF(AL10:AL100,"E+N")</f>
        <v>1</v>
      </c>
      <c r="AM109" s="29">
        <f>COUNTIF(AM10:AM100,"E+N")</f>
        <v>1</v>
      </c>
      <c r="AN109" s="29">
        <f>COUNTIF(AN10:AN100,"E+N")</f>
        <v>0</v>
      </c>
      <c r="AO109" s="29">
        <f>COUNTIF(AO10:AO100,"E+N")</f>
        <v>0</v>
      </c>
      <c r="AP109" s="29">
        <f>COUNTIF(AP10:AP100,"E+N")</f>
        <v>0</v>
      </c>
      <c r="AQ109" s="29">
        <f>COUNTIF(AQ10:AQ100,"E+N")</f>
        <v>0</v>
      </c>
      <c r="AR109" s="29">
        <f>COUNTIF(AR10:AR100,"E+N")</f>
        <v>0</v>
      </c>
      <c r="AS109" s="29">
        <f>COUNTIF(AS10:AS100,"E+N")</f>
        <v>0</v>
      </c>
      <c r="AT109" s="29"/>
      <c r="AU109" s="29"/>
      <c r="AV109" s="29"/>
      <c r="AW109" s="23">
        <f t="shared" si="56"/>
        <v>6</v>
      </c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7"/>
      <c r="BM109" s="4"/>
      <c r="BN109" s="31"/>
      <c r="BO109" s="31"/>
      <c r="BP109" s="31"/>
      <c r="BQ109" s="31"/>
      <c r="BR109" s="4"/>
      <c r="BS109" s="4"/>
      <c r="BT109" s="4"/>
      <c r="BU109" s="4"/>
      <c r="BV109" s="4"/>
      <c r="BW109" s="4"/>
      <c r="BX109" s="4"/>
      <c r="BY109" s="4"/>
      <c r="CC109">
        <f>VLOOKUP(B109,[1]HK!$B$11:$Q$95,16,0)</f>
        <v>4</v>
      </c>
      <c r="CD109" s="35">
        <f t="shared" si="54"/>
        <v>4</v>
      </c>
    </row>
    <row r="110" spans="1:82" x14ac:dyDescent="0.3">
      <c r="A110" s="23"/>
      <c r="B110" s="119" t="s">
        <v>123</v>
      </c>
      <c r="C110" s="23"/>
      <c r="D110" s="23"/>
      <c r="E110" s="23"/>
      <c r="F110" s="23"/>
      <c r="G110" s="24" t="s">
        <v>41</v>
      </c>
      <c r="H110" s="29">
        <f>COUNTIF(H10:H100,"G+E")</f>
        <v>0</v>
      </c>
      <c r="I110" s="29">
        <f>COUNTIF(I10:I100,"G+E")</f>
        <v>0</v>
      </c>
      <c r="J110" s="29">
        <f>COUNTIF(J10:J100,"G+E")</f>
        <v>0</v>
      </c>
      <c r="K110" s="29">
        <f>COUNTIF(K10:K100,"G+E")</f>
        <v>0</v>
      </c>
      <c r="L110" s="29">
        <f>COUNTIF(L10:L100,"G+E")</f>
        <v>0</v>
      </c>
      <c r="M110" s="29">
        <f>COUNTIF(M10:M100,"G+E")</f>
        <v>0</v>
      </c>
      <c r="N110" s="29">
        <f>COUNTIF(N10:N100,"G+E")</f>
        <v>0</v>
      </c>
      <c r="O110" s="29">
        <f>COUNTIF(O10:O100,"G+E")</f>
        <v>0</v>
      </c>
      <c r="P110" s="29">
        <f>COUNTIF(P10:P100,"G+E")</f>
        <v>0</v>
      </c>
      <c r="Q110" s="29">
        <f>COUNTIF(Q10:Q100,"G+E")</f>
        <v>0</v>
      </c>
      <c r="R110" s="29">
        <f>COUNTIF(R10:R100,"G+E")</f>
        <v>0</v>
      </c>
      <c r="S110" s="29">
        <f>COUNTIF(S10:S100,"G+E")</f>
        <v>0</v>
      </c>
      <c r="T110" s="29">
        <f>COUNTIF(T10:T100,"G+E")</f>
        <v>0</v>
      </c>
      <c r="U110" s="29">
        <f>COUNTIF(U10:U100,"G+E")</f>
        <v>0</v>
      </c>
      <c r="V110" s="29">
        <f>COUNTIF(V10:V100,"G+E")</f>
        <v>0</v>
      </c>
      <c r="W110" s="29">
        <f>COUNTIF(W10:W100,"G+E")</f>
        <v>0</v>
      </c>
      <c r="X110" s="29">
        <f>COUNTIF(X10:X100,"G+E")</f>
        <v>0</v>
      </c>
      <c r="Y110" s="29">
        <f>COUNTIF(Y10:Y100,"G+E")</f>
        <v>0</v>
      </c>
      <c r="Z110" s="29">
        <f>COUNTIF(Z10:Z100,"G+E")</f>
        <v>0</v>
      </c>
      <c r="AA110" s="29">
        <f>COUNTIF(AA10:AA100,"G+E")</f>
        <v>0</v>
      </c>
      <c r="AB110" s="29">
        <f>COUNTIF(AB10:AB100,"G+E")</f>
        <v>0</v>
      </c>
      <c r="AC110" s="29">
        <f>COUNTIF(AC10:AC100,"G+E")</f>
        <v>0</v>
      </c>
      <c r="AD110" s="29">
        <f>COUNTIF(AD10:AD100,"G+E")</f>
        <v>0</v>
      </c>
      <c r="AE110" s="29">
        <f>COUNTIF(AE10:AE100,"G+E")</f>
        <v>0</v>
      </c>
      <c r="AF110" s="29">
        <f>COUNTIF(AF10:AF100,"G+E")</f>
        <v>0</v>
      </c>
      <c r="AG110" s="29">
        <f>COUNTIF(AG10:AG100,"G+E")</f>
        <v>0</v>
      </c>
      <c r="AH110" s="29">
        <f>COUNTIF(AH10:AH100,"G+E")</f>
        <v>0</v>
      </c>
      <c r="AI110" s="29">
        <f>COUNTIF(AI10:AI100,"G+E")</f>
        <v>0</v>
      </c>
      <c r="AJ110" s="29">
        <f>COUNTIF(AJ10:AJ100,"G+E")</f>
        <v>0</v>
      </c>
      <c r="AK110" s="29">
        <f>COUNTIF(AK10:AK100,"G+E")</f>
        <v>0</v>
      </c>
      <c r="AL110" s="29">
        <f>COUNTIF(AL10:AL100,"G+E")</f>
        <v>0</v>
      </c>
      <c r="AM110" s="29">
        <f>COUNTIF(AM10:AM100,"G+E")</f>
        <v>0</v>
      </c>
      <c r="AN110" s="29">
        <f>COUNTIF(AN10:AN100,"G+E")</f>
        <v>0</v>
      </c>
      <c r="AO110" s="29">
        <f>COUNTIF(AO10:AO100,"G+E")</f>
        <v>0</v>
      </c>
      <c r="AP110" s="29">
        <f>COUNTIF(AP10:AP100,"G+E")</f>
        <v>0</v>
      </c>
      <c r="AQ110" s="29">
        <f>COUNTIF(AQ10:AQ100,"G+E")</f>
        <v>0</v>
      </c>
      <c r="AR110" s="29">
        <f>COUNTIF(AR10:AR100,"G+E")</f>
        <v>0</v>
      </c>
      <c r="AS110" s="29">
        <f>COUNTIF(AS10:AS100,"G+E")</f>
        <v>0</v>
      </c>
      <c r="AT110" s="29"/>
      <c r="AU110" s="29"/>
      <c r="AV110" s="29"/>
      <c r="AW110" s="23">
        <f t="shared" si="56"/>
        <v>0</v>
      </c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7"/>
      <c r="BM110" s="4"/>
      <c r="BN110" s="31"/>
      <c r="BO110" s="31"/>
      <c r="BP110" s="31"/>
      <c r="BQ110" s="31"/>
      <c r="BR110" s="4"/>
      <c r="BS110" s="4"/>
      <c r="BT110" s="4"/>
      <c r="BU110" s="4"/>
      <c r="BV110" s="4"/>
      <c r="BW110" s="4"/>
      <c r="BX110" s="4"/>
      <c r="BY110" s="4"/>
      <c r="CC110">
        <f>VLOOKUP(B110,[1]HK!$B$11:$Q$95,16,0)</f>
        <v>4</v>
      </c>
      <c r="CD110" s="35">
        <f t="shared" si="54"/>
        <v>4</v>
      </c>
    </row>
    <row r="111" spans="1:82" x14ac:dyDescent="0.3">
      <c r="A111" s="23"/>
      <c r="B111" s="119" t="s">
        <v>125</v>
      </c>
      <c r="C111" s="23"/>
      <c r="D111" s="23"/>
      <c r="E111" s="23"/>
      <c r="F111" s="23"/>
      <c r="G111" s="24" t="s">
        <v>42</v>
      </c>
      <c r="H111" s="29">
        <f>COUNTIF(H10:H100,"G+N")</f>
        <v>0</v>
      </c>
      <c r="I111" s="29">
        <f>COUNTIF(I10:I100,"G+N")</f>
        <v>0</v>
      </c>
      <c r="J111" s="29">
        <f>COUNTIF(J10:J100,"G+N")</f>
        <v>0</v>
      </c>
      <c r="K111" s="29">
        <f>COUNTIF(K10:K100,"G+N")</f>
        <v>0</v>
      </c>
      <c r="L111" s="29">
        <f>COUNTIF(L10:L100,"G+N")</f>
        <v>0</v>
      </c>
      <c r="M111" s="29">
        <f>COUNTIF(M10:M100,"G+N")</f>
        <v>0</v>
      </c>
      <c r="N111" s="29">
        <f>COUNTIF(N10:N100,"G+N")</f>
        <v>0</v>
      </c>
      <c r="O111" s="29">
        <f>COUNTIF(O10:O100,"G+N")</f>
        <v>0</v>
      </c>
      <c r="P111" s="29">
        <f>COUNTIF(P10:P100,"G+N")</f>
        <v>0</v>
      </c>
      <c r="Q111" s="29">
        <f>COUNTIF(Q10:Q100,"G+N")</f>
        <v>0</v>
      </c>
      <c r="R111" s="29">
        <f>COUNTIF(R10:R100,"G+N")</f>
        <v>0</v>
      </c>
      <c r="S111" s="29">
        <f>COUNTIF(S10:S100,"G+N")</f>
        <v>0</v>
      </c>
      <c r="T111" s="29">
        <f>COUNTIF(T10:T100,"G+N")</f>
        <v>0</v>
      </c>
      <c r="U111" s="29">
        <f>COUNTIF(U10:U100,"G+N")</f>
        <v>0</v>
      </c>
      <c r="V111" s="29">
        <f>COUNTIF(V10:V100,"G+N")</f>
        <v>0</v>
      </c>
      <c r="W111" s="29">
        <f>COUNTIF(W10:W100,"G+N")</f>
        <v>0</v>
      </c>
      <c r="X111" s="29">
        <f>COUNTIF(X10:X100,"G+N")</f>
        <v>0</v>
      </c>
      <c r="Y111" s="29">
        <f>COUNTIF(Y10:Y100,"G+N")</f>
        <v>0</v>
      </c>
      <c r="Z111" s="29">
        <f>COUNTIF(Z10:Z100,"G+N")</f>
        <v>0</v>
      </c>
      <c r="AA111" s="29">
        <f>COUNTIF(AA10:AA100,"G+N")</f>
        <v>0</v>
      </c>
      <c r="AB111" s="29">
        <f>COUNTIF(AB10:AB100,"G+N")</f>
        <v>0</v>
      </c>
      <c r="AC111" s="29">
        <f>COUNTIF(AC10:AC100,"G+N")</f>
        <v>0</v>
      </c>
      <c r="AD111" s="29">
        <f>COUNTIF(AD10:AD100,"G+N")</f>
        <v>0</v>
      </c>
      <c r="AE111" s="29">
        <f>COUNTIF(AE10:AE100,"G+N")</f>
        <v>0</v>
      </c>
      <c r="AF111" s="29">
        <f>COUNTIF(AF10:AF100,"G+N")</f>
        <v>0</v>
      </c>
      <c r="AG111" s="29">
        <f>COUNTIF(AG10:AG100,"G+N")</f>
        <v>0</v>
      </c>
      <c r="AH111" s="29">
        <f>COUNTIF(AH10:AH100,"G+N")</f>
        <v>0</v>
      </c>
      <c r="AI111" s="29">
        <f>COUNTIF(AI10:AI100,"G+N")</f>
        <v>0</v>
      </c>
      <c r="AJ111" s="29">
        <f>COUNTIF(AJ10:AJ100,"G+N")</f>
        <v>0</v>
      </c>
      <c r="AK111" s="29">
        <f>COUNTIF(AK10:AK100,"G+N")</f>
        <v>0</v>
      </c>
      <c r="AL111" s="29">
        <f>COUNTIF(AL10:AL100,"G+N")</f>
        <v>0</v>
      </c>
      <c r="AM111" s="29">
        <f>COUNTIF(AM10:AM100,"G+N")</f>
        <v>0</v>
      </c>
      <c r="AN111" s="29">
        <f>COUNTIF(AN10:AN100,"G+N")</f>
        <v>0</v>
      </c>
      <c r="AO111" s="29">
        <f>COUNTIF(AO10:AO100,"G+N")</f>
        <v>0</v>
      </c>
      <c r="AP111" s="29">
        <f>COUNTIF(AP10:AP100,"G+N")</f>
        <v>0</v>
      </c>
      <c r="AQ111" s="29">
        <f>COUNTIF(AQ10:AQ100,"G+N")</f>
        <v>0</v>
      </c>
      <c r="AR111" s="29">
        <f>COUNTIF(AR10:AR100,"G+N")</f>
        <v>0</v>
      </c>
      <c r="AS111" s="29">
        <f>COUNTIF(AS10:AS100,"G+N")</f>
        <v>0</v>
      </c>
      <c r="AT111" s="29"/>
      <c r="AU111" s="29"/>
      <c r="AV111" s="29"/>
      <c r="AW111" s="23">
        <f t="shared" si="56"/>
        <v>0</v>
      </c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8"/>
      <c r="BJ111" s="28"/>
      <c r="BK111" s="28"/>
      <c r="BL111" s="27"/>
      <c r="BM111" s="4"/>
      <c r="BN111" s="31"/>
      <c r="BO111" s="31"/>
      <c r="BP111" s="31"/>
      <c r="BQ111" s="31"/>
      <c r="BR111" s="4"/>
      <c r="BS111" s="4"/>
      <c r="BT111" s="4"/>
      <c r="BU111" s="4"/>
      <c r="BV111" s="4"/>
      <c r="BW111" s="4"/>
      <c r="BX111" s="4"/>
      <c r="BY111" s="4"/>
      <c r="CC111">
        <f>VLOOKUP(B111,[1]HK!$B$11:$Q$95,16,0)</f>
        <v>4</v>
      </c>
      <c r="CD111" s="35">
        <f t="shared" si="54"/>
        <v>4</v>
      </c>
    </row>
    <row r="112" spans="1:82" x14ac:dyDescent="0.3">
      <c r="A112" s="23"/>
      <c r="B112" s="119" t="s">
        <v>127</v>
      </c>
      <c r="C112" s="23"/>
      <c r="D112" s="23"/>
      <c r="E112" s="23"/>
      <c r="F112" s="23"/>
      <c r="G112" s="24" t="s">
        <v>56</v>
      </c>
      <c r="H112" s="29">
        <f>COUNTIF(H10:H100,"G/O")</f>
        <v>0</v>
      </c>
      <c r="I112" s="29">
        <f>COUNTIF(I10:I100,"G/O")</f>
        <v>0</v>
      </c>
      <c r="J112" s="29">
        <f>COUNTIF(J10:J100,"G/O")</f>
        <v>0</v>
      </c>
      <c r="K112" s="29">
        <f>COUNTIF(K10:K100,"G/O")</f>
        <v>0</v>
      </c>
      <c r="L112" s="29">
        <f>COUNTIF(L10:L100,"G/O")</f>
        <v>0</v>
      </c>
      <c r="M112" s="29">
        <f>COUNTIF(M10:M100,"G/O")</f>
        <v>0</v>
      </c>
      <c r="N112" s="29">
        <f>COUNTIF(N10:N100,"G/O")</f>
        <v>0</v>
      </c>
      <c r="O112" s="29">
        <f>COUNTIF(O10:O100,"G/O")</f>
        <v>0</v>
      </c>
      <c r="P112" s="29">
        <f>COUNTIF(P10:P100,"G/O")</f>
        <v>0</v>
      </c>
      <c r="Q112" s="29">
        <f>COUNTIF(Q10:Q100,"G/O")</f>
        <v>0</v>
      </c>
      <c r="R112" s="29">
        <f>COUNTIF(R10:R100,"G/O")</f>
        <v>0</v>
      </c>
      <c r="S112" s="29">
        <f>COUNTIF(S10:S100,"G/O")</f>
        <v>0</v>
      </c>
      <c r="T112" s="29">
        <f>COUNTIF(T10:T100,"G/O")</f>
        <v>0</v>
      </c>
      <c r="U112" s="29">
        <f>COUNTIF(U10:U100,"G/O")</f>
        <v>0</v>
      </c>
      <c r="V112" s="29">
        <f>COUNTIF(V10:V100,"G/O")</f>
        <v>0</v>
      </c>
      <c r="W112" s="29">
        <f>COUNTIF(W10:W100,"G/O")</f>
        <v>0</v>
      </c>
      <c r="X112" s="29">
        <f>COUNTIF(X10:X100,"G/O")</f>
        <v>0</v>
      </c>
      <c r="Y112" s="29">
        <f>COUNTIF(Y10:Y100,"G/O")</f>
        <v>0</v>
      </c>
      <c r="Z112" s="29">
        <f>COUNTIF(Z10:Z100,"G/O")</f>
        <v>0</v>
      </c>
      <c r="AA112" s="29">
        <f>COUNTIF(AA10:AA100,"G/O")</f>
        <v>0</v>
      </c>
      <c r="AB112" s="29">
        <f>COUNTIF(AB10:AB100,"G/O")</f>
        <v>0</v>
      </c>
      <c r="AC112" s="29">
        <f>COUNTIF(AC10:AC100,"G/O")</f>
        <v>0</v>
      </c>
      <c r="AD112" s="29">
        <f>COUNTIF(AD10:AD100,"G/O")</f>
        <v>0</v>
      </c>
      <c r="AE112" s="29">
        <f>COUNTIF(AE10:AE100,"G/O")</f>
        <v>0</v>
      </c>
      <c r="AF112" s="29">
        <f>COUNTIF(AF10:AF100,"G/O")</f>
        <v>0</v>
      </c>
      <c r="AG112" s="29">
        <f>COUNTIF(AG10:AG100,"G/O")</f>
        <v>0</v>
      </c>
      <c r="AH112" s="29">
        <f>COUNTIF(AH10:AH100,"G/O")</f>
        <v>0</v>
      </c>
      <c r="AI112" s="29">
        <f>COUNTIF(AI10:AI100,"G/O")</f>
        <v>0</v>
      </c>
      <c r="AJ112" s="29">
        <f>COUNTIF(AJ10:AJ100,"G/O")</f>
        <v>0</v>
      </c>
      <c r="AK112" s="29">
        <f>COUNTIF(AK10:AK100,"G/O")</f>
        <v>0</v>
      </c>
      <c r="AL112" s="29">
        <f>COUNTIF(AL10:AL100,"G/O")</f>
        <v>0</v>
      </c>
      <c r="AM112" s="29">
        <f>COUNTIF(AM10:AM100,"G/O")</f>
        <v>0</v>
      </c>
      <c r="AN112" s="29">
        <f>COUNTIF(AN10:AN100,"G/O")</f>
        <v>0</v>
      </c>
      <c r="AO112" s="29">
        <f>COUNTIF(AO10:AO100,"G/O")</f>
        <v>0</v>
      </c>
      <c r="AP112" s="29">
        <f>COUNTIF(AP10:AP100,"G/O")</f>
        <v>0</v>
      </c>
      <c r="AQ112" s="29">
        <f>COUNTIF(AQ10:AQ100,"G/O")</f>
        <v>0</v>
      </c>
      <c r="AR112" s="29">
        <f>COUNTIF(AR10:AR100,"G/O")</f>
        <v>0</v>
      </c>
      <c r="AS112" s="29">
        <f>COUNTIF(AS10:AS100,"G/O")</f>
        <v>0</v>
      </c>
      <c r="AT112" s="29"/>
      <c r="AU112" s="29"/>
      <c r="AV112" s="29"/>
      <c r="AW112" s="23">
        <f t="shared" si="56"/>
        <v>0</v>
      </c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8"/>
      <c r="BJ112" s="28"/>
      <c r="BK112" s="28"/>
      <c r="BL112" s="27"/>
      <c r="BM112" s="4"/>
      <c r="BN112" s="31"/>
      <c r="BO112" s="31"/>
      <c r="BP112" s="31"/>
      <c r="BQ112" s="31"/>
      <c r="BR112" s="4"/>
      <c r="BS112" s="4"/>
      <c r="BT112" s="4"/>
      <c r="BU112" s="4"/>
      <c r="BV112" s="4"/>
      <c r="BW112" s="4"/>
      <c r="BX112" s="4"/>
      <c r="BY112" s="4"/>
      <c r="CC112">
        <f>VLOOKUP(B112,[1]HK!$B$11:$Q$95,16,0)</f>
        <v>4</v>
      </c>
      <c r="CD112" s="35">
        <f t="shared" si="54"/>
        <v>4</v>
      </c>
    </row>
    <row r="113" spans="1:82" x14ac:dyDescent="0.3">
      <c r="A113" s="23"/>
      <c r="B113" s="119" t="s">
        <v>129</v>
      </c>
      <c r="C113" s="23"/>
      <c r="D113" s="23"/>
      <c r="E113" s="23"/>
      <c r="F113" s="23"/>
      <c r="G113" s="24" t="s">
        <v>51</v>
      </c>
      <c r="H113" s="29">
        <f>COUNTIF(H10:H100,"M/O")</f>
        <v>0</v>
      </c>
      <c r="I113" s="29">
        <f>COUNTIF(I10:I100,"M/O")</f>
        <v>0</v>
      </c>
      <c r="J113" s="29">
        <f>COUNTIF(J10:J100,"M/O")</f>
        <v>0</v>
      </c>
      <c r="K113" s="29">
        <f>COUNTIF(K10:K100,"M/O")</f>
        <v>0</v>
      </c>
      <c r="L113" s="29">
        <f>COUNTIF(L10:L100,"M/O")</f>
        <v>0</v>
      </c>
      <c r="M113" s="29">
        <f>COUNTIF(M10:M100,"M/O")</f>
        <v>0</v>
      </c>
      <c r="N113" s="29">
        <f>COUNTIF(N10:N100,"M/O")</f>
        <v>0</v>
      </c>
      <c r="O113" s="29">
        <f>COUNTIF(O10:O100,"M/O")</f>
        <v>0</v>
      </c>
      <c r="P113" s="29">
        <f>COUNTIF(P10:P100,"M/O")</f>
        <v>0</v>
      </c>
      <c r="Q113" s="29">
        <f>COUNTIF(Q10:Q100,"M/O")</f>
        <v>0</v>
      </c>
      <c r="R113" s="29">
        <f>COUNTIF(R10:R100,"M/O")</f>
        <v>0</v>
      </c>
      <c r="S113" s="29">
        <f>COUNTIF(S10:S100,"M/O")</f>
        <v>0</v>
      </c>
      <c r="T113" s="29">
        <f>COUNTIF(T10:T100,"M/O")</f>
        <v>0</v>
      </c>
      <c r="U113" s="29">
        <f>COUNTIF(U10:U100,"M/O")</f>
        <v>0</v>
      </c>
      <c r="V113" s="29">
        <f>COUNTIF(V10:V100,"M/O")</f>
        <v>0</v>
      </c>
      <c r="W113" s="29">
        <f>COUNTIF(W10:W100,"M/O")</f>
        <v>0</v>
      </c>
      <c r="X113" s="29">
        <f>COUNTIF(X10:X100,"M/O")</f>
        <v>0</v>
      </c>
      <c r="Y113" s="29">
        <f>COUNTIF(Y10:Y100,"M/O")</f>
        <v>0</v>
      </c>
      <c r="Z113" s="29">
        <f>COUNTIF(Z10:Z100,"M/O")</f>
        <v>0</v>
      </c>
      <c r="AA113" s="29">
        <f>COUNTIF(AA10:AA100,"M/O")</f>
        <v>0</v>
      </c>
      <c r="AB113" s="29">
        <f>COUNTIF(AB10:AB100,"M/O")</f>
        <v>0</v>
      </c>
      <c r="AC113" s="29">
        <f>COUNTIF(AC10:AC100,"M/O")</f>
        <v>0</v>
      </c>
      <c r="AD113" s="29">
        <f>COUNTIF(AD10:AD100,"M/O")</f>
        <v>0</v>
      </c>
      <c r="AE113" s="29">
        <f>COUNTIF(AE10:AE100,"M/O")</f>
        <v>0</v>
      </c>
      <c r="AF113" s="29">
        <f>COUNTIF(AF10:AF100,"M/O")</f>
        <v>0</v>
      </c>
      <c r="AG113" s="29">
        <f>COUNTIF(AG10:AG100,"M/O")</f>
        <v>0</v>
      </c>
      <c r="AH113" s="29">
        <f>COUNTIF(AH10:AH100,"M/O")</f>
        <v>0</v>
      </c>
      <c r="AI113" s="29">
        <f>COUNTIF(AI10:AI100,"M/O")</f>
        <v>0</v>
      </c>
      <c r="AJ113" s="29">
        <f>COUNTIF(AJ10:AJ100,"M/O")</f>
        <v>0</v>
      </c>
      <c r="AK113" s="29">
        <f>COUNTIF(AK10:AK100,"M/O")</f>
        <v>0</v>
      </c>
      <c r="AL113" s="29">
        <f>COUNTIF(AL10:AL100,"M/O")</f>
        <v>0</v>
      </c>
      <c r="AM113" s="29">
        <f>COUNTIF(AM10:AM100,"M/O")</f>
        <v>0</v>
      </c>
      <c r="AN113" s="29">
        <f>COUNTIF(AN10:AN100,"M/O")</f>
        <v>0</v>
      </c>
      <c r="AO113" s="29">
        <f>COUNTIF(AO10:AO100,"M/O")</f>
        <v>0</v>
      </c>
      <c r="AP113" s="29">
        <f>COUNTIF(AP10:AP100,"M/O")</f>
        <v>0</v>
      </c>
      <c r="AQ113" s="29">
        <f>COUNTIF(AQ10:AQ100,"M/O")</f>
        <v>0</v>
      </c>
      <c r="AR113" s="29">
        <f>COUNTIF(AR10:AR100,"M/O")</f>
        <v>0</v>
      </c>
      <c r="AS113" s="29">
        <f>COUNTIF(AS10:AS100,"M/O")</f>
        <v>0</v>
      </c>
      <c r="AT113" s="29"/>
      <c r="AU113" s="29"/>
      <c r="AV113" s="29"/>
      <c r="AW113" s="23">
        <f t="shared" si="56"/>
        <v>0</v>
      </c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8"/>
      <c r="BJ113" s="28"/>
      <c r="BK113" s="28"/>
      <c r="BL113" s="27"/>
      <c r="BM113" s="4"/>
      <c r="BN113" s="31"/>
      <c r="BO113" s="31"/>
      <c r="BP113" s="31"/>
      <c r="BQ113" s="31"/>
      <c r="BR113" s="4"/>
      <c r="BS113" s="4"/>
      <c r="BT113" s="4"/>
      <c r="BU113" s="4"/>
      <c r="BV113" s="4"/>
      <c r="BW113" s="4"/>
      <c r="BX113" s="4"/>
      <c r="BY113" s="4"/>
      <c r="CC113">
        <f>VLOOKUP(B113,[1]HK!$B$11:$Q$95,16,0)</f>
        <v>3</v>
      </c>
      <c r="CD113" s="35">
        <f t="shared" si="54"/>
        <v>3</v>
      </c>
    </row>
    <row r="114" spans="1:82" x14ac:dyDescent="0.3">
      <c r="A114" s="23"/>
      <c r="B114" s="119" t="s">
        <v>131</v>
      </c>
      <c r="C114" s="23"/>
      <c r="D114" s="23"/>
      <c r="E114" s="23"/>
      <c r="F114" s="23"/>
      <c r="G114" s="24" t="s">
        <v>48</v>
      </c>
      <c r="H114" s="29">
        <f>COUNTIF(H10:H100,"N/O")</f>
        <v>0</v>
      </c>
      <c r="I114" s="29">
        <f>COUNTIF(I10:I100,"N/O")</f>
        <v>0</v>
      </c>
      <c r="J114" s="29">
        <f>COUNTIF(J10:J100,"N/O")</f>
        <v>0</v>
      </c>
      <c r="K114" s="29">
        <f>COUNTIF(K10:K100,"N/O")</f>
        <v>0</v>
      </c>
      <c r="L114" s="29">
        <f>COUNTIF(L10:L100,"N/O")</f>
        <v>0</v>
      </c>
      <c r="M114" s="29">
        <f>COUNTIF(M10:M100,"N/O")</f>
        <v>0</v>
      </c>
      <c r="N114" s="29">
        <f>COUNTIF(N10:N100,"N/O")</f>
        <v>0</v>
      </c>
      <c r="O114" s="29">
        <f>COUNTIF(O10:O100,"N/O")</f>
        <v>0</v>
      </c>
      <c r="P114" s="29">
        <f>COUNTIF(P10:P100,"N/O")</f>
        <v>0</v>
      </c>
      <c r="Q114" s="29">
        <f>COUNTIF(Q10:Q100,"N/O")</f>
        <v>0</v>
      </c>
      <c r="R114" s="29">
        <f>COUNTIF(R10:R100,"N/O")</f>
        <v>0</v>
      </c>
      <c r="S114" s="29">
        <f>COUNTIF(S10:S100,"N/O")</f>
        <v>0</v>
      </c>
      <c r="T114" s="29">
        <f>COUNTIF(T10:T100,"N/O")</f>
        <v>0</v>
      </c>
      <c r="U114" s="29">
        <f>COUNTIF(U10:U100,"N/O")</f>
        <v>0</v>
      </c>
      <c r="V114" s="29">
        <f>COUNTIF(V10:V100,"N/O")</f>
        <v>0</v>
      </c>
      <c r="W114" s="29">
        <f>COUNTIF(W10:W100,"N/O")</f>
        <v>0</v>
      </c>
      <c r="X114" s="29">
        <f>COUNTIF(X10:X100,"N/O")</f>
        <v>0</v>
      </c>
      <c r="Y114" s="29">
        <f>COUNTIF(Y10:Y100,"N/O")</f>
        <v>0</v>
      </c>
      <c r="Z114" s="29">
        <f>COUNTIF(Z10:Z100,"N/O")</f>
        <v>0</v>
      </c>
      <c r="AA114" s="29">
        <f>COUNTIF(AA10:AA100,"N/O")</f>
        <v>0</v>
      </c>
      <c r="AB114" s="29">
        <f>COUNTIF(AB10:AB100,"N/O")</f>
        <v>0</v>
      </c>
      <c r="AC114" s="29">
        <f>COUNTIF(AC10:AC100,"N/O")</f>
        <v>0</v>
      </c>
      <c r="AD114" s="29">
        <f>COUNTIF(AD10:AD100,"N/O")</f>
        <v>0</v>
      </c>
      <c r="AE114" s="29">
        <f>COUNTIF(AE10:AE100,"N/O")</f>
        <v>0</v>
      </c>
      <c r="AF114" s="29">
        <f>COUNTIF(AF10:AF100,"N/O")</f>
        <v>0</v>
      </c>
      <c r="AG114" s="29">
        <f>COUNTIF(AG10:AG100,"N/O")</f>
        <v>0</v>
      </c>
      <c r="AH114" s="29">
        <f>COUNTIF(AH10:AH100,"N/O")</f>
        <v>0</v>
      </c>
      <c r="AI114" s="29">
        <f>COUNTIF(AI10:AI100,"N/O")</f>
        <v>0</v>
      </c>
      <c r="AJ114" s="29">
        <f>COUNTIF(AJ10:AJ100,"N/O")</f>
        <v>0</v>
      </c>
      <c r="AK114" s="29">
        <f>COUNTIF(AK10:AK100,"N/O")</f>
        <v>0</v>
      </c>
      <c r="AL114" s="29">
        <f>COUNTIF(AL10:AL100,"N/O")</f>
        <v>0</v>
      </c>
      <c r="AM114" s="29">
        <f>COUNTIF(AM10:AM100,"N/O")</f>
        <v>0</v>
      </c>
      <c r="AN114" s="29">
        <f>COUNTIF(AN10:AN100,"N/O")</f>
        <v>0</v>
      </c>
      <c r="AO114" s="29">
        <f>COUNTIF(AO10:AO100,"N/O")</f>
        <v>0</v>
      </c>
      <c r="AP114" s="29">
        <f>COUNTIF(AP10:AP100,"N/O")</f>
        <v>0</v>
      </c>
      <c r="AQ114" s="29">
        <f>COUNTIF(AQ10:AQ100,"N/O")</f>
        <v>0</v>
      </c>
      <c r="AR114" s="29">
        <f>COUNTIF(AR10:AR100,"N/O")</f>
        <v>0</v>
      </c>
      <c r="AS114" s="29">
        <f>COUNTIF(AS10:AS100,"N/O")</f>
        <v>0</v>
      </c>
      <c r="AT114" s="29"/>
      <c r="AU114" s="29"/>
      <c r="AV114" s="29"/>
      <c r="AW114" s="23">
        <f t="shared" ref="AW114:AW123" si="57">SUM(R114:AV114)</f>
        <v>0</v>
      </c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8"/>
      <c r="BJ114" s="28"/>
      <c r="BK114" s="28"/>
      <c r="BL114" s="27"/>
      <c r="BM114" s="4"/>
      <c r="BN114" s="31"/>
      <c r="BO114" s="31"/>
      <c r="BP114" s="31"/>
      <c r="BQ114" s="31"/>
      <c r="BR114" s="4"/>
      <c r="BS114" s="4"/>
      <c r="BT114" s="4"/>
      <c r="BU114" s="4"/>
      <c r="BV114" s="4"/>
      <c r="BW114" s="4"/>
      <c r="BX114" s="4"/>
      <c r="BY114" s="4"/>
      <c r="CC114">
        <f>VLOOKUP(B114,[1]HK!$B$11:$Q$95,16,0)</f>
        <v>4</v>
      </c>
      <c r="CD114" s="35">
        <f t="shared" si="54"/>
        <v>4</v>
      </c>
    </row>
    <row r="115" spans="1:82" x14ac:dyDescent="0.3">
      <c r="A115" s="23"/>
      <c r="B115" s="119" t="s">
        <v>133</v>
      </c>
      <c r="C115" s="23"/>
      <c r="D115" s="23"/>
      <c r="E115" s="23"/>
      <c r="F115" s="23"/>
      <c r="G115" s="24" t="s">
        <v>53</v>
      </c>
      <c r="H115" s="29">
        <f>COUNTIF(H10:H100,"E/O")</f>
        <v>0</v>
      </c>
      <c r="I115" s="29">
        <f>COUNTIF(I10:I100,"E/O")</f>
        <v>0</v>
      </c>
      <c r="J115" s="29">
        <f>COUNTIF(J10:J100,"E/O")</f>
        <v>0</v>
      </c>
      <c r="K115" s="29">
        <f>COUNTIF(K10:K100,"E/O")</f>
        <v>0</v>
      </c>
      <c r="L115" s="29">
        <f>COUNTIF(L10:L100,"E/O")</f>
        <v>0</v>
      </c>
      <c r="M115" s="29">
        <f>COUNTIF(M10:M100,"E/O")</f>
        <v>0</v>
      </c>
      <c r="N115" s="29">
        <f>COUNTIF(N10:N100,"E/O")</f>
        <v>0</v>
      </c>
      <c r="O115" s="29">
        <f>COUNTIF(O10:O100,"E/O")</f>
        <v>0</v>
      </c>
      <c r="P115" s="29">
        <f>COUNTIF(P10:P100,"E/O")</f>
        <v>0</v>
      </c>
      <c r="Q115" s="29">
        <f>COUNTIF(Q10:Q100,"E/O")</f>
        <v>0</v>
      </c>
      <c r="R115" s="29">
        <f>COUNTIF(R10:R100,"E/O")</f>
        <v>0</v>
      </c>
      <c r="S115" s="29">
        <f>COUNTIF(S10:S100,"E/O")</f>
        <v>0</v>
      </c>
      <c r="T115" s="29">
        <f>COUNTIF(T10:T100,"E/O")</f>
        <v>0</v>
      </c>
      <c r="U115" s="29">
        <f>COUNTIF(U10:U100,"E/O")</f>
        <v>0</v>
      </c>
      <c r="V115" s="29">
        <f>COUNTIF(V10:V100,"E/O")</f>
        <v>0</v>
      </c>
      <c r="W115" s="29">
        <f>COUNTIF(W10:W100,"E/O")</f>
        <v>0</v>
      </c>
      <c r="X115" s="29">
        <f>COUNTIF(X10:X100,"E/O")</f>
        <v>0</v>
      </c>
      <c r="Y115" s="29">
        <f>COUNTIF(Y10:Y100,"E/O")</f>
        <v>0</v>
      </c>
      <c r="Z115" s="29">
        <f>COUNTIF(Z10:Z100,"E/O")</f>
        <v>0</v>
      </c>
      <c r="AA115" s="29">
        <f>COUNTIF(AA10:AA100,"E/O")</f>
        <v>0</v>
      </c>
      <c r="AB115" s="29">
        <f>COUNTIF(AB10:AB100,"E/O")</f>
        <v>0</v>
      </c>
      <c r="AC115" s="29">
        <f>COUNTIF(AC10:AC100,"E/O")</f>
        <v>0</v>
      </c>
      <c r="AD115" s="29">
        <f>COUNTIF(AD10:AD100,"E/O")</f>
        <v>0</v>
      </c>
      <c r="AE115" s="29">
        <f>COUNTIF(AE10:AE100,"E/O")</f>
        <v>0</v>
      </c>
      <c r="AF115" s="29">
        <f>COUNTIF(AF10:AF100,"E/O")</f>
        <v>0</v>
      </c>
      <c r="AG115" s="29">
        <f>COUNTIF(AG10:AG100,"E/O")</f>
        <v>0</v>
      </c>
      <c r="AH115" s="29">
        <f>COUNTIF(AH10:AH100,"E/O")</f>
        <v>0</v>
      </c>
      <c r="AI115" s="29">
        <f>COUNTIF(AI10:AI100,"E/O")</f>
        <v>0</v>
      </c>
      <c r="AJ115" s="29">
        <f>COUNTIF(AJ10:AJ100,"E/O")</f>
        <v>0</v>
      </c>
      <c r="AK115" s="29">
        <f>COUNTIF(AK10:AK100,"E/O")</f>
        <v>0</v>
      </c>
      <c r="AL115" s="29">
        <f>COUNTIF(AL10:AL100,"E/O")</f>
        <v>0</v>
      </c>
      <c r="AM115" s="29">
        <f>COUNTIF(AM10:AM100,"E/O")</f>
        <v>0</v>
      </c>
      <c r="AN115" s="29">
        <f>COUNTIF(AN10:AN100,"E/O")</f>
        <v>0</v>
      </c>
      <c r="AO115" s="29">
        <f>COUNTIF(AO10:AO100,"E/O")</f>
        <v>0</v>
      </c>
      <c r="AP115" s="29">
        <f>COUNTIF(AP10:AP100,"E/O")</f>
        <v>0</v>
      </c>
      <c r="AQ115" s="29">
        <f>COUNTIF(AQ10:AQ100,"E/O")</f>
        <v>0</v>
      </c>
      <c r="AR115" s="29">
        <f>COUNTIF(AR10:AR100,"E/O")</f>
        <v>0</v>
      </c>
      <c r="AS115" s="29">
        <f>COUNTIF(AS10:AS100,"E/O")</f>
        <v>0</v>
      </c>
      <c r="AT115" s="29"/>
      <c r="AU115" s="29"/>
      <c r="AV115" s="29"/>
      <c r="AW115" s="23">
        <f t="shared" si="57"/>
        <v>0</v>
      </c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7"/>
      <c r="BM115" s="4"/>
      <c r="BN115" s="31"/>
      <c r="BO115" s="31"/>
      <c r="BP115" s="31"/>
      <c r="BQ115" s="31"/>
      <c r="BR115" s="4"/>
      <c r="BS115" s="4"/>
      <c r="BT115" s="4"/>
      <c r="BU115" s="4"/>
      <c r="BV115" s="4"/>
      <c r="BW115" s="4"/>
      <c r="BX115" s="4"/>
      <c r="BY115" s="4"/>
      <c r="CC115">
        <f>VLOOKUP(B115,[1]HK!$B$11:$Q$95,16,0)</f>
        <v>4</v>
      </c>
      <c r="CD115" s="35">
        <f t="shared" si="54"/>
        <v>4</v>
      </c>
    </row>
    <row r="116" spans="1:82" x14ac:dyDescent="0.3">
      <c r="A116" s="23"/>
      <c r="B116" s="119" t="s">
        <v>135</v>
      </c>
      <c r="C116" s="23"/>
      <c r="D116" s="23"/>
      <c r="E116" s="23"/>
      <c r="F116" s="23"/>
      <c r="G116" s="24" t="s">
        <v>57</v>
      </c>
      <c r="H116" s="29">
        <f>COUNTIF(H10:H100,"M+E/O")</f>
        <v>0</v>
      </c>
      <c r="I116" s="29">
        <f>COUNTIF(I10:I100,"M+E/O")</f>
        <v>0</v>
      </c>
      <c r="J116" s="29">
        <f>COUNTIF(J10:J100,"M+E/O")</f>
        <v>0</v>
      </c>
      <c r="K116" s="29">
        <f>COUNTIF(K10:K100,"M+E/O")</f>
        <v>0</v>
      </c>
      <c r="L116" s="29">
        <f>COUNTIF(L10:L100,"M+E/O")</f>
        <v>0</v>
      </c>
      <c r="M116" s="29">
        <f>COUNTIF(M10:M100,"M+E/O")</f>
        <v>0</v>
      </c>
      <c r="N116" s="29">
        <f>COUNTIF(N10:N100,"M+E/O")</f>
        <v>0</v>
      </c>
      <c r="O116" s="29">
        <f>COUNTIF(O10:O100,"M+E/O")</f>
        <v>0</v>
      </c>
      <c r="P116" s="29">
        <f>COUNTIF(P10:P100,"M+E/O")</f>
        <v>0</v>
      </c>
      <c r="Q116" s="29">
        <f>COUNTIF(Q10:Q100,"M+E/O")</f>
        <v>0</v>
      </c>
      <c r="R116" s="29">
        <f>COUNTIF(R10:R100,"M+E/O")</f>
        <v>0</v>
      </c>
      <c r="S116" s="29">
        <f>COUNTIF(S10:S100,"M+E/O")</f>
        <v>0</v>
      </c>
      <c r="T116" s="29">
        <f>COUNTIF(T10:T100,"M+E/O")</f>
        <v>0</v>
      </c>
      <c r="U116" s="29">
        <f>COUNTIF(U10:U100,"M+E/O")</f>
        <v>0</v>
      </c>
      <c r="V116" s="29">
        <f>COUNTIF(V10:V100,"M+E/O")</f>
        <v>0</v>
      </c>
      <c r="W116" s="29">
        <f>COUNTIF(W10:W100,"M+E/O")</f>
        <v>0</v>
      </c>
      <c r="X116" s="29">
        <f>COUNTIF(X10:X100,"M+E/O")</f>
        <v>0</v>
      </c>
      <c r="Y116" s="29">
        <f>COUNTIF(Y10:Y100,"M+E/O")</f>
        <v>0</v>
      </c>
      <c r="Z116" s="29">
        <f>COUNTIF(Z10:Z100,"M+E/O")</f>
        <v>0</v>
      </c>
      <c r="AA116" s="29">
        <f>COUNTIF(AA10:AA100,"M+E/O")</f>
        <v>0</v>
      </c>
      <c r="AB116" s="29">
        <f>COUNTIF(AB10:AB100,"M+E/O")</f>
        <v>0</v>
      </c>
      <c r="AC116" s="29">
        <f>COUNTIF(AC10:AC100,"M+E/O")</f>
        <v>0</v>
      </c>
      <c r="AD116" s="29">
        <f>COUNTIF(AD10:AD100,"M+E/O")</f>
        <v>0</v>
      </c>
      <c r="AE116" s="29">
        <f>COUNTIF(AE10:AE100,"M+E/O")</f>
        <v>0</v>
      </c>
      <c r="AF116" s="29">
        <f>COUNTIF(AF10:AF100,"M+E/O")</f>
        <v>0</v>
      </c>
      <c r="AG116" s="29">
        <f>COUNTIF(AG10:AG100,"M+E/O")</f>
        <v>0</v>
      </c>
      <c r="AH116" s="29">
        <f>COUNTIF(AH10:AH100,"M+E/O")</f>
        <v>0</v>
      </c>
      <c r="AI116" s="29">
        <f>COUNTIF(AI10:AI100,"M+E/O")</f>
        <v>0</v>
      </c>
      <c r="AJ116" s="29">
        <f>COUNTIF(AJ10:AJ100,"M+E/O")</f>
        <v>0</v>
      </c>
      <c r="AK116" s="29">
        <f>COUNTIF(AK10:AK100,"M+E/O")</f>
        <v>0</v>
      </c>
      <c r="AL116" s="29">
        <f>COUNTIF(AL10:AL100,"M+E/O")</f>
        <v>0</v>
      </c>
      <c r="AM116" s="29">
        <f>COUNTIF(AM10:AM100,"M+E/O")</f>
        <v>0</v>
      </c>
      <c r="AN116" s="29">
        <f>COUNTIF(AN10:AN100,"M+E/O")</f>
        <v>0</v>
      </c>
      <c r="AO116" s="29">
        <f>COUNTIF(AO10:AO100,"M+E/O")</f>
        <v>0</v>
      </c>
      <c r="AP116" s="29">
        <f>COUNTIF(AP10:AP100,"M+E/O")</f>
        <v>0</v>
      </c>
      <c r="AQ116" s="29">
        <f>COUNTIF(AQ10:AQ100,"M+E/O")</f>
        <v>0</v>
      </c>
      <c r="AR116" s="29">
        <f>COUNTIF(AR10:AR100,"M+E/O")</f>
        <v>0</v>
      </c>
      <c r="AS116" s="29">
        <f>COUNTIF(AS10:AS100,"M+E/O")</f>
        <v>0</v>
      </c>
      <c r="AT116" s="29"/>
      <c r="AU116" s="29"/>
      <c r="AV116" s="29"/>
      <c r="AW116" s="23">
        <f t="shared" si="57"/>
        <v>0</v>
      </c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7"/>
      <c r="BM116" s="4"/>
      <c r="BN116" s="31"/>
      <c r="BO116" s="31"/>
      <c r="BP116" s="31"/>
      <c r="BQ116" s="31"/>
      <c r="BR116" s="4"/>
      <c r="BS116" s="4"/>
      <c r="BT116" s="4"/>
      <c r="BU116" s="4"/>
      <c r="BV116" s="4"/>
      <c r="BW116" s="4"/>
      <c r="BX116" s="4"/>
      <c r="BY116" s="4"/>
      <c r="CC116">
        <f>VLOOKUP(B116,[1]HK!$B$11:$Q$95,16,0)</f>
        <v>4</v>
      </c>
      <c r="CD116" s="35">
        <f t="shared" si="54"/>
        <v>4</v>
      </c>
    </row>
    <row r="117" spans="1:82" x14ac:dyDescent="0.3">
      <c r="A117" s="23"/>
      <c r="B117" s="119" t="s">
        <v>137</v>
      </c>
      <c r="C117" s="23"/>
      <c r="D117" s="23"/>
      <c r="E117" s="23"/>
      <c r="F117" s="23"/>
      <c r="G117" s="24" t="s">
        <v>58</v>
      </c>
      <c r="H117" s="29">
        <f>COUNTIF(H10:H100,"E+N/O")</f>
        <v>0</v>
      </c>
      <c r="I117" s="29">
        <f>COUNTIF(I10:I100,"E+N/O")</f>
        <v>0</v>
      </c>
      <c r="J117" s="29">
        <f>COUNTIF(J10:J100,"E+N/O")</f>
        <v>0</v>
      </c>
      <c r="K117" s="29">
        <f>COUNTIF(K10:K100,"E+N/O")</f>
        <v>0</v>
      </c>
      <c r="L117" s="29">
        <f>COUNTIF(L10:L100,"E+N/O")</f>
        <v>0</v>
      </c>
      <c r="M117" s="29">
        <f>COUNTIF(M10:M100,"E+N/O")</f>
        <v>0</v>
      </c>
      <c r="N117" s="29">
        <f>COUNTIF(N10:N100,"E+N/O")</f>
        <v>0</v>
      </c>
      <c r="O117" s="29">
        <f>COUNTIF(O10:O100,"E+N/O")</f>
        <v>0</v>
      </c>
      <c r="P117" s="29">
        <f>COUNTIF(P10:P100,"E+N/O")</f>
        <v>0</v>
      </c>
      <c r="Q117" s="29">
        <f>COUNTIF(Q10:Q100,"E+N/O")</f>
        <v>0</v>
      </c>
      <c r="R117" s="29">
        <f>COUNTIF(R10:R100,"E+N/O")</f>
        <v>0</v>
      </c>
      <c r="S117" s="29">
        <f>COUNTIF(S10:S100,"E+N/O")</f>
        <v>0</v>
      </c>
      <c r="T117" s="29">
        <f>COUNTIF(T10:T100,"E+N/O")</f>
        <v>0</v>
      </c>
      <c r="U117" s="29">
        <f>COUNTIF(U10:U100,"E+N/O")</f>
        <v>0</v>
      </c>
      <c r="V117" s="29">
        <f>COUNTIF(V10:V100,"E+N/O")</f>
        <v>0</v>
      </c>
      <c r="W117" s="29">
        <f>COUNTIF(W10:W100,"E+N/O")</f>
        <v>0</v>
      </c>
      <c r="X117" s="29">
        <f>COUNTIF(X10:X100,"E+N/O")</f>
        <v>0</v>
      </c>
      <c r="Y117" s="29">
        <f>COUNTIF(Y10:Y100,"E+N/O")</f>
        <v>0</v>
      </c>
      <c r="Z117" s="29">
        <f>COUNTIF(Z10:Z100,"E+N/O")</f>
        <v>0</v>
      </c>
      <c r="AA117" s="29">
        <f>COUNTIF(AA10:AA100,"E+N/O")</f>
        <v>0</v>
      </c>
      <c r="AB117" s="29">
        <f>COUNTIF(AB10:AB100,"E+N/O")</f>
        <v>0</v>
      </c>
      <c r="AC117" s="29">
        <f>COUNTIF(AC10:AC100,"E+N/O")</f>
        <v>0</v>
      </c>
      <c r="AD117" s="29">
        <f>COUNTIF(AD10:AD100,"E+N/O")</f>
        <v>0</v>
      </c>
      <c r="AE117" s="29">
        <f>COUNTIF(AE10:AE100,"E+N/O")</f>
        <v>0</v>
      </c>
      <c r="AF117" s="29">
        <f>COUNTIF(AF10:AF100,"E+N/O")</f>
        <v>0</v>
      </c>
      <c r="AG117" s="29">
        <f>COUNTIF(AG10:AG100,"E+N/O")</f>
        <v>0</v>
      </c>
      <c r="AH117" s="29">
        <f>COUNTIF(AH10:AH100,"E+N/O")</f>
        <v>0</v>
      </c>
      <c r="AI117" s="29">
        <f>COUNTIF(AI10:AI100,"E+N/O")</f>
        <v>0</v>
      </c>
      <c r="AJ117" s="29">
        <f>COUNTIF(AJ10:AJ100,"E+N/O")</f>
        <v>0</v>
      </c>
      <c r="AK117" s="29">
        <f>COUNTIF(AK10:AK100,"E+N/O")</f>
        <v>0</v>
      </c>
      <c r="AL117" s="29">
        <f>COUNTIF(AL10:AL100,"E+N/O")</f>
        <v>0</v>
      </c>
      <c r="AM117" s="29">
        <f>COUNTIF(AM10:AM100,"E+N/O")</f>
        <v>0</v>
      </c>
      <c r="AN117" s="29">
        <f>COUNTIF(AN10:AN100,"E+N/O")</f>
        <v>0</v>
      </c>
      <c r="AO117" s="29">
        <f>COUNTIF(AO10:AO100,"E+N/O")</f>
        <v>0</v>
      </c>
      <c r="AP117" s="29">
        <f>COUNTIF(AP10:AP100,"E+N/O")</f>
        <v>0</v>
      </c>
      <c r="AQ117" s="29">
        <f>COUNTIF(AQ10:AQ100,"E+N/O")</f>
        <v>0</v>
      </c>
      <c r="AR117" s="29">
        <f>COUNTIF(AR10:AR100,"E+N/O")</f>
        <v>0</v>
      </c>
      <c r="AS117" s="29">
        <f>COUNTIF(AS10:AS100,"E+N/O")</f>
        <v>0</v>
      </c>
      <c r="AT117" s="29"/>
      <c r="AU117" s="29"/>
      <c r="AV117" s="29"/>
      <c r="AW117" s="23">
        <f t="shared" si="57"/>
        <v>0</v>
      </c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7"/>
      <c r="BM117" s="4"/>
      <c r="BN117" s="31"/>
      <c r="BO117" s="31"/>
      <c r="BP117" s="31"/>
      <c r="BQ117" s="31"/>
      <c r="BR117" s="4"/>
      <c r="BS117" s="4"/>
      <c r="BT117" s="4"/>
      <c r="BU117" s="4"/>
      <c r="BV117" s="4"/>
      <c r="BW117" s="4"/>
      <c r="BX117" s="4"/>
      <c r="BY117" s="4"/>
      <c r="CC117">
        <f>VLOOKUP(B117,[1]HK!$B$11:$Q$95,16,0)</f>
        <v>4</v>
      </c>
      <c r="CD117" s="35">
        <f t="shared" si="54"/>
        <v>4</v>
      </c>
    </row>
    <row r="118" spans="1:82" x14ac:dyDescent="0.3">
      <c r="A118" s="23"/>
      <c r="B118" s="119" t="s">
        <v>139</v>
      </c>
      <c r="C118" s="23"/>
      <c r="D118" s="23"/>
      <c r="E118" s="23"/>
      <c r="F118" s="23"/>
      <c r="G118" s="24" t="s">
        <v>59</v>
      </c>
      <c r="H118" s="29">
        <f>COUNTIF(H10:H100,"M+N/O")</f>
        <v>0</v>
      </c>
      <c r="I118" s="29">
        <f>COUNTIF(I10:I100,"M+N/O")</f>
        <v>0</v>
      </c>
      <c r="J118" s="29">
        <f>COUNTIF(J10:J100,"M+N/O")</f>
        <v>0</v>
      </c>
      <c r="K118" s="29">
        <f>COUNTIF(K10:K100,"M+N/O")</f>
        <v>0</v>
      </c>
      <c r="L118" s="29">
        <f>COUNTIF(L10:L100,"M+N/O")</f>
        <v>0</v>
      </c>
      <c r="M118" s="29">
        <f>COUNTIF(M10:M100,"M+N/O")</f>
        <v>0</v>
      </c>
      <c r="N118" s="29">
        <f>COUNTIF(N10:N100,"M+N/O")</f>
        <v>0</v>
      </c>
      <c r="O118" s="29">
        <f>COUNTIF(O10:O100,"M+N/O")</f>
        <v>0</v>
      </c>
      <c r="P118" s="29">
        <f>COUNTIF(P10:P100,"M+N/O")</f>
        <v>0</v>
      </c>
      <c r="Q118" s="29">
        <f>COUNTIF(Q10:Q100,"M+N/O")</f>
        <v>0</v>
      </c>
      <c r="R118" s="29">
        <f>COUNTIF(R10:R100,"M+N/O")</f>
        <v>0</v>
      </c>
      <c r="S118" s="29">
        <f>COUNTIF(S10:S100,"M+N/O")</f>
        <v>0</v>
      </c>
      <c r="T118" s="29">
        <f>COUNTIF(T10:T100,"M+N/O")</f>
        <v>0</v>
      </c>
      <c r="U118" s="29">
        <f>COUNTIF(U10:U100,"M+N/O")</f>
        <v>0</v>
      </c>
      <c r="V118" s="29">
        <f>COUNTIF(V10:V100,"M+N/O")</f>
        <v>0</v>
      </c>
      <c r="W118" s="29">
        <f>COUNTIF(W10:W100,"M+N/O")</f>
        <v>0</v>
      </c>
      <c r="X118" s="29">
        <f>COUNTIF(X10:X100,"M+N/O")</f>
        <v>0</v>
      </c>
      <c r="Y118" s="29">
        <f>COUNTIF(Y10:Y100,"M+N/O")</f>
        <v>0</v>
      </c>
      <c r="Z118" s="29">
        <f>COUNTIF(Z10:Z100,"M+N/O")</f>
        <v>0</v>
      </c>
      <c r="AA118" s="29">
        <f>COUNTIF(AA10:AA100,"M+N/O")</f>
        <v>0</v>
      </c>
      <c r="AB118" s="29">
        <f>COUNTIF(AB10:AB100,"M+N/O")</f>
        <v>0</v>
      </c>
      <c r="AC118" s="29">
        <f>COUNTIF(AC10:AC100,"M+N/O")</f>
        <v>0</v>
      </c>
      <c r="AD118" s="29">
        <f>COUNTIF(AD10:AD100,"M+N/O")</f>
        <v>0</v>
      </c>
      <c r="AE118" s="29">
        <f>COUNTIF(AE10:AE100,"M+N/O")</f>
        <v>0</v>
      </c>
      <c r="AF118" s="29">
        <f>COUNTIF(AF10:AF100,"M+N/O")</f>
        <v>0</v>
      </c>
      <c r="AG118" s="29">
        <f>COUNTIF(AG10:AG100,"M+N/O")</f>
        <v>0</v>
      </c>
      <c r="AH118" s="29">
        <f>COUNTIF(AH10:AH100,"M+N/O")</f>
        <v>0</v>
      </c>
      <c r="AI118" s="29">
        <f>COUNTIF(AI10:AI100,"M+N/O")</f>
        <v>0</v>
      </c>
      <c r="AJ118" s="29">
        <f>COUNTIF(AJ10:AJ100,"M+N/O")</f>
        <v>0</v>
      </c>
      <c r="AK118" s="29">
        <f>COUNTIF(AK10:AK100,"M+N/O")</f>
        <v>0</v>
      </c>
      <c r="AL118" s="29">
        <f>COUNTIF(AL10:AL100,"M+N/O")</f>
        <v>0</v>
      </c>
      <c r="AM118" s="29">
        <f>COUNTIF(AM10:AM100,"M+N/O")</f>
        <v>0</v>
      </c>
      <c r="AN118" s="29">
        <f>COUNTIF(AN10:AN100,"M+N/O")</f>
        <v>0</v>
      </c>
      <c r="AO118" s="29">
        <f>COUNTIF(AO10:AO100,"M+N/O")</f>
        <v>0</v>
      </c>
      <c r="AP118" s="29">
        <f>COUNTIF(AP10:AP100,"M+N/O")</f>
        <v>0</v>
      </c>
      <c r="AQ118" s="29">
        <f>COUNTIF(AQ10:AQ100,"M+N/O")</f>
        <v>0</v>
      </c>
      <c r="AR118" s="29">
        <f>COUNTIF(AR10:AR100,"M+N/O")</f>
        <v>0</v>
      </c>
      <c r="AS118" s="29">
        <f>COUNTIF(AS10:AS100,"M+N/O")</f>
        <v>0</v>
      </c>
      <c r="AT118" s="29"/>
      <c r="AU118" s="29"/>
      <c r="AV118" s="29"/>
      <c r="AW118" s="23">
        <f t="shared" si="57"/>
        <v>0</v>
      </c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7"/>
      <c r="BM118" s="4"/>
      <c r="BN118" s="31"/>
      <c r="BO118" s="31"/>
      <c r="BP118" s="31"/>
      <c r="BQ118" s="31"/>
      <c r="BR118" s="4"/>
      <c r="BS118" s="4"/>
      <c r="BT118" s="4"/>
      <c r="BU118" s="4"/>
      <c r="BV118" s="4"/>
      <c r="BW118" s="4"/>
      <c r="BX118" s="4"/>
      <c r="BY118" s="4"/>
      <c r="CC118">
        <f>VLOOKUP(B118,[1]HK!$B$11:$Q$95,16,0)</f>
        <v>4</v>
      </c>
      <c r="CD118" s="35">
        <f t="shared" si="54"/>
        <v>4</v>
      </c>
    </row>
    <row r="119" spans="1:82" x14ac:dyDescent="0.3">
      <c r="A119" s="23"/>
      <c r="B119" s="119" t="s">
        <v>141</v>
      </c>
      <c r="C119" s="23"/>
      <c r="D119" s="23"/>
      <c r="E119" s="23"/>
      <c r="F119" s="23"/>
      <c r="G119" s="24" t="s">
        <v>60</v>
      </c>
      <c r="H119" s="29">
        <f>COUNTIF(H10:H100,"G+E/O")</f>
        <v>0</v>
      </c>
      <c r="I119" s="29">
        <f>COUNTIF(I10:I100,"G+E/O")</f>
        <v>0</v>
      </c>
      <c r="J119" s="29">
        <f>COUNTIF(J10:J100,"G+E/O")</f>
        <v>0</v>
      </c>
      <c r="K119" s="29">
        <f>COUNTIF(K10:K100,"G+E/O")</f>
        <v>0</v>
      </c>
      <c r="L119" s="29">
        <f>COUNTIF(L10:L100,"G+E/O")</f>
        <v>0</v>
      </c>
      <c r="M119" s="29">
        <f>COUNTIF(M10:M100,"G+E/O")</f>
        <v>0</v>
      </c>
      <c r="N119" s="29">
        <f>COUNTIF(N10:N100,"G+E/O")</f>
        <v>0</v>
      </c>
      <c r="O119" s="29">
        <f>COUNTIF(O10:O100,"G+E/O")</f>
        <v>0</v>
      </c>
      <c r="P119" s="29">
        <f>COUNTIF(P10:P100,"G+E/O")</f>
        <v>0</v>
      </c>
      <c r="Q119" s="29">
        <f>COUNTIF(Q10:Q100,"G+E/O")</f>
        <v>0</v>
      </c>
      <c r="R119" s="29">
        <f>COUNTIF(R10:R100,"G+E/O")</f>
        <v>0</v>
      </c>
      <c r="S119" s="29">
        <f>COUNTIF(S10:S100,"G+E/O")</f>
        <v>0</v>
      </c>
      <c r="T119" s="29">
        <f>COUNTIF(T10:T100,"G+E/O")</f>
        <v>0</v>
      </c>
      <c r="U119" s="29">
        <f>COUNTIF(U10:U100,"G+E/O")</f>
        <v>0</v>
      </c>
      <c r="V119" s="29">
        <f>COUNTIF(V10:V100,"G+E/O")</f>
        <v>0</v>
      </c>
      <c r="W119" s="29">
        <f>COUNTIF(W10:W100,"G+E/O")</f>
        <v>0</v>
      </c>
      <c r="X119" s="29">
        <f>COUNTIF(X10:X100,"G+E/O")</f>
        <v>0</v>
      </c>
      <c r="Y119" s="29">
        <f>COUNTIF(Y10:Y100,"G+E/O")</f>
        <v>0</v>
      </c>
      <c r="Z119" s="29">
        <f>COUNTIF(Z10:Z100,"G+E/O")</f>
        <v>0</v>
      </c>
      <c r="AA119" s="29">
        <f>COUNTIF(AA10:AA100,"G+E/O")</f>
        <v>0</v>
      </c>
      <c r="AB119" s="29">
        <f>COUNTIF(AB10:AB100,"G+E/O")</f>
        <v>0</v>
      </c>
      <c r="AC119" s="29">
        <f>COUNTIF(AC10:AC100,"G+E/O")</f>
        <v>0</v>
      </c>
      <c r="AD119" s="29">
        <f>COUNTIF(AD10:AD100,"G+E/O")</f>
        <v>0</v>
      </c>
      <c r="AE119" s="29">
        <f>COUNTIF(AE10:AE100,"G+E/O")</f>
        <v>0</v>
      </c>
      <c r="AF119" s="29">
        <f>COUNTIF(AF10:AF100,"G+E/O")</f>
        <v>0</v>
      </c>
      <c r="AG119" s="29">
        <f>COUNTIF(AG10:AG100,"G+E/O")</f>
        <v>0</v>
      </c>
      <c r="AH119" s="29">
        <f>COUNTIF(AH10:AH100,"G+E/O")</f>
        <v>0</v>
      </c>
      <c r="AI119" s="29">
        <f>COUNTIF(AI10:AI100,"G+E/O")</f>
        <v>0</v>
      </c>
      <c r="AJ119" s="29">
        <f>COUNTIF(AJ10:AJ100,"G+E/O")</f>
        <v>0</v>
      </c>
      <c r="AK119" s="29">
        <f>COUNTIF(AK10:AK100,"G+E/O")</f>
        <v>0</v>
      </c>
      <c r="AL119" s="29">
        <f>COUNTIF(AL10:AL100,"G+E/O")</f>
        <v>0</v>
      </c>
      <c r="AM119" s="29">
        <f>COUNTIF(AM10:AM100,"G+E/O")</f>
        <v>0</v>
      </c>
      <c r="AN119" s="29">
        <f>COUNTIF(AN10:AN100,"G+E/O")</f>
        <v>0</v>
      </c>
      <c r="AO119" s="29">
        <f>COUNTIF(AO10:AO100,"G+E/O")</f>
        <v>0</v>
      </c>
      <c r="AP119" s="29">
        <f>COUNTIF(AP10:AP100,"G+E/O")</f>
        <v>0</v>
      </c>
      <c r="AQ119" s="29">
        <f>COUNTIF(AQ10:AQ100,"G+E/O")</f>
        <v>0</v>
      </c>
      <c r="AR119" s="29">
        <f>COUNTIF(AR10:AR100,"G+E/O")</f>
        <v>0</v>
      </c>
      <c r="AS119" s="29">
        <f>COUNTIF(AS10:AS100,"G+E/O")</f>
        <v>0</v>
      </c>
      <c r="AT119" s="29"/>
      <c r="AU119" s="29"/>
      <c r="AV119" s="29"/>
      <c r="AW119" s="23">
        <f t="shared" si="57"/>
        <v>0</v>
      </c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27"/>
      <c r="BM119" s="4"/>
      <c r="BN119" s="31"/>
      <c r="BO119" s="31"/>
      <c r="BP119" s="31"/>
      <c r="BQ119" s="31"/>
      <c r="BR119" s="4"/>
      <c r="BS119" s="4"/>
      <c r="BT119" s="4"/>
      <c r="BU119" s="4"/>
      <c r="BV119" s="4"/>
      <c r="BW119" s="4"/>
      <c r="BX119" s="4"/>
      <c r="BY119" s="4"/>
      <c r="CC119">
        <f>VLOOKUP(B119,[1]HK!$B$11:$Q$95,16,0)</f>
        <v>4</v>
      </c>
      <c r="CD119" s="35">
        <f t="shared" si="54"/>
        <v>4</v>
      </c>
    </row>
    <row r="120" spans="1:82" x14ac:dyDescent="0.3">
      <c r="A120" s="23"/>
      <c r="B120" s="119" t="s">
        <v>143</v>
      </c>
      <c r="C120" s="23"/>
      <c r="D120" s="23"/>
      <c r="E120" s="23"/>
      <c r="F120" s="23"/>
      <c r="G120" s="24" t="s">
        <v>76</v>
      </c>
      <c r="H120" s="29">
        <f>COUNTIF(H14:H101,"G+N/O")</f>
        <v>0</v>
      </c>
      <c r="I120" s="29">
        <f>COUNTIF(I14:I101,"G+N/O")</f>
        <v>0</v>
      </c>
      <c r="J120" s="29">
        <f>COUNTIF(J14:J101,"G+N/O")</f>
        <v>0</v>
      </c>
      <c r="K120" s="29">
        <f>COUNTIF(K14:K101,"G+N/O")</f>
        <v>0</v>
      </c>
      <c r="L120" s="29">
        <f>COUNTIF(L14:L101,"G+N/O")</f>
        <v>0</v>
      </c>
      <c r="M120" s="29">
        <f>COUNTIF(M14:M101,"G+N/O")</f>
        <v>0</v>
      </c>
      <c r="N120" s="29">
        <f>COUNTIF(N14:N101,"G+N/O")</f>
        <v>0</v>
      </c>
      <c r="O120" s="29">
        <f>COUNTIF(O14:O101,"G+N/O")</f>
        <v>0</v>
      </c>
      <c r="P120" s="29">
        <f>COUNTIF(P14:P101,"G+N/O")</f>
        <v>0</v>
      </c>
      <c r="Q120" s="29">
        <f>COUNTIF(Q14:Q101,"G+N/O")</f>
        <v>0</v>
      </c>
      <c r="R120" s="29">
        <f>COUNTIF(R14:R101,"G+N/O")</f>
        <v>0</v>
      </c>
      <c r="S120" s="29">
        <f>COUNTIF(S14:S101,"G+N/O")</f>
        <v>0</v>
      </c>
      <c r="T120" s="29">
        <f>COUNTIF(T14:T101,"G+N/O")</f>
        <v>0</v>
      </c>
      <c r="U120" s="29">
        <f>COUNTIF(U14:U101,"G+N/O")</f>
        <v>0</v>
      </c>
      <c r="V120" s="29">
        <f>COUNTIF(V14:V101,"G+N/O")</f>
        <v>0</v>
      </c>
      <c r="W120" s="29">
        <f>COUNTIF(W14:W101,"G+N/O")</f>
        <v>0</v>
      </c>
      <c r="X120" s="29">
        <f>COUNTIF(X14:X101,"G+N/O")</f>
        <v>0</v>
      </c>
      <c r="Y120" s="29">
        <f>COUNTIF(Y14:Y101,"G+N/O")</f>
        <v>0</v>
      </c>
      <c r="Z120" s="29">
        <f>COUNTIF(Z14:Z101,"G+N/O")</f>
        <v>0</v>
      </c>
      <c r="AA120" s="29">
        <f>COUNTIF(AA14:AA101,"G+N/O")</f>
        <v>0</v>
      </c>
      <c r="AB120" s="29">
        <f>COUNTIF(AB14:AB101,"G+N/O")</f>
        <v>0</v>
      </c>
      <c r="AC120" s="29">
        <f>COUNTIF(AC14:AC101,"G+N/O")</f>
        <v>0</v>
      </c>
      <c r="AD120" s="29">
        <f>COUNTIF(AD14:AD101,"G+N/O")</f>
        <v>0</v>
      </c>
      <c r="AE120" s="29">
        <f>COUNTIF(AE14:AE101,"G+N/O")</f>
        <v>0</v>
      </c>
      <c r="AF120" s="29">
        <f>COUNTIF(AF14:AF101,"G+N/O")</f>
        <v>0</v>
      </c>
      <c r="AG120" s="29">
        <f>COUNTIF(AG14:AG101,"G+N/O")</f>
        <v>0</v>
      </c>
      <c r="AH120" s="29">
        <f>COUNTIF(AH14:AH101,"G+N/O")</f>
        <v>0</v>
      </c>
      <c r="AI120" s="29">
        <f>COUNTIF(AI14:AI101,"G+N/O")</f>
        <v>0</v>
      </c>
      <c r="AJ120" s="29">
        <f>COUNTIF(AJ14:AJ101,"G+N/O")</f>
        <v>0</v>
      </c>
      <c r="AK120" s="29">
        <f>COUNTIF(AK14:AK101,"G+N/O")</f>
        <v>0</v>
      </c>
      <c r="AL120" s="29">
        <f>COUNTIF(AL14:AL101,"G+N/O")</f>
        <v>0</v>
      </c>
      <c r="AM120" s="29">
        <f>COUNTIF(AM14:AM101,"G+N/O")</f>
        <v>0</v>
      </c>
      <c r="AN120" s="29">
        <f>COUNTIF(AN14:AN101,"G+N/O")</f>
        <v>0</v>
      </c>
      <c r="AO120" s="29">
        <f>COUNTIF(AO14:AO101,"G+N/O")</f>
        <v>0</v>
      </c>
      <c r="AP120" s="29">
        <f>COUNTIF(AP14:AP101,"G+N/O")</f>
        <v>0</v>
      </c>
      <c r="AQ120" s="29">
        <f>COUNTIF(AQ14:AQ101,"G+N/O")</f>
        <v>0</v>
      </c>
      <c r="AR120" s="29">
        <f>COUNTIF(AR14:AR101,"G+N/O")</f>
        <v>0</v>
      </c>
      <c r="AS120" s="29">
        <f>COUNTIF(AS14:AS101,"G+N/O")</f>
        <v>0</v>
      </c>
      <c r="AT120" s="29"/>
      <c r="AU120" s="29"/>
      <c r="AV120" s="29"/>
      <c r="AW120" s="23">
        <f t="shared" si="57"/>
        <v>0</v>
      </c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27"/>
      <c r="BM120" s="4"/>
      <c r="BN120" s="31"/>
      <c r="BO120" s="31"/>
      <c r="BP120" s="31"/>
      <c r="BQ120" s="31"/>
      <c r="BR120" s="4"/>
      <c r="BS120" s="4"/>
      <c r="BT120" s="4"/>
      <c r="BU120" s="4"/>
      <c r="BV120" s="4"/>
      <c r="BW120" s="4"/>
      <c r="BX120" s="4"/>
      <c r="BY120" s="4"/>
      <c r="CC120">
        <f>VLOOKUP(B120,[1]HK!$B$11:$Q$95,16,0)</f>
        <v>4</v>
      </c>
      <c r="CD120" s="35">
        <f t="shared" si="54"/>
        <v>4</v>
      </c>
    </row>
    <row r="121" spans="1:82" x14ac:dyDescent="0.3">
      <c r="A121" s="23"/>
      <c r="B121" s="119" t="s">
        <v>144</v>
      </c>
      <c r="C121" s="23"/>
      <c r="D121" s="23"/>
      <c r="E121" s="23"/>
      <c r="F121" s="23"/>
      <c r="G121" s="33" t="s">
        <v>43</v>
      </c>
      <c r="H121" s="29">
        <f>COUNTIF(H10:H100,"O")*1</f>
        <v>10</v>
      </c>
      <c r="I121" s="29">
        <f>COUNTIF(I10:I100,"O")*1</f>
        <v>9</v>
      </c>
      <c r="J121" s="29">
        <f>COUNTIF(J10:J100,"O")*1</f>
        <v>7</v>
      </c>
      <c r="K121" s="29">
        <f>COUNTIF(K10:K100,"O")*1</f>
        <v>10</v>
      </c>
      <c r="L121" s="29">
        <f>COUNTIF(L10:L100,"O")*1</f>
        <v>10</v>
      </c>
      <c r="M121" s="29">
        <f>COUNTIF(M10:M100,"O")*1</f>
        <v>11</v>
      </c>
      <c r="N121" s="29">
        <f>COUNTIF(N10:N100,"O")*1</f>
        <v>11</v>
      </c>
      <c r="O121" s="29">
        <f>COUNTIF(O10:O100,"O")*1</f>
        <v>9</v>
      </c>
      <c r="P121" s="29">
        <f>COUNTIF(P10:P100,"O")*1</f>
        <v>10</v>
      </c>
      <c r="Q121" s="29">
        <f>COUNTIF(Q10:Q100,"O")*1</f>
        <v>7</v>
      </c>
      <c r="R121" s="29">
        <f>COUNTIF(R10:R100,"O")*1</f>
        <v>10</v>
      </c>
      <c r="S121" s="29">
        <f>COUNTIF(S10:S100,"O")*1</f>
        <v>9</v>
      </c>
      <c r="T121" s="29">
        <f>COUNTIF(T10:T100,"O")*1</f>
        <v>11</v>
      </c>
      <c r="U121" s="29">
        <f>COUNTIF(U10:U100,"O")*1</f>
        <v>10</v>
      </c>
      <c r="V121" s="29">
        <f>COUNTIF(V10:V100,"O")*1</f>
        <v>9</v>
      </c>
      <c r="W121" s="29">
        <f>COUNTIF(W10:W100,"O")*1</f>
        <v>10</v>
      </c>
      <c r="X121" s="29">
        <f>COUNTIF(X10:X100,"O")*1</f>
        <v>10</v>
      </c>
      <c r="Y121" s="29">
        <f>COUNTIF(Y10:Y100,"O")*1</f>
        <v>9</v>
      </c>
      <c r="Z121" s="29">
        <f>COUNTIF(Z10:Z100,"O")*1</f>
        <v>10</v>
      </c>
      <c r="AA121" s="29">
        <f>COUNTIF(AA10:AA100,"O")*1</f>
        <v>12</v>
      </c>
      <c r="AB121" s="29">
        <f>COUNTIF(AB10:AB100,"O")*1</f>
        <v>10</v>
      </c>
      <c r="AC121" s="29">
        <f>COUNTIF(AC10:AC100,"O")*1</f>
        <v>8</v>
      </c>
      <c r="AD121" s="29">
        <f>COUNTIF(AD10:AD100,"O")*1</f>
        <v>9</v>
      </c>
      <c r="AE121" s="29">
        <f>COUNTIF(AE10:AE100,"O")*1</f>
        <v>12</v>
      </c>
      <c r="AF121" s="29">
        <f>COUNTIF(AF10:AF100,"O")*1</f>
        <v>11</v>
      </c>
      <c r="AG121" s="29">
        <f>COUNTIF(AG10:AG100,"O")*1</f>
        <v>11</v>
      </c>
      <c r="AH121" s="29">
        <f>COUNTIF(AH10:AH100,"O")*1</f>
        <v>12</v>
      </c>
      <c r="AI121" s="29">
        <f>COUNTIF(AI10:AI100,"O")*1</f>
        <v>11</v>
      </c>
      <c r="AJ121" s="29">
        <f>COUNTIF(AJ10:AJ100,"O")*1</f>
        <v>7</v>
      </c>
      <c r="AK121" s="29">
        <f>COUNTIF(AK10:AK100,"O")*1</f>
        <v>8</v>
      </c>
      <c r="AL121" s="29">
        <f>COUNTIF(AL10:AL100,"O")*1</f>
        <v>11</v>
      </c>
      <c r="AM121" s="29">
        <f>COUNTIF(AM10:AM100,"O")*1</f>
        <v>13</v>
      </c>
      <c r="AN121" s="29">
        <f>COUNTIF(AN10:AN100,"O")*1</f>
        <v>12</v>
      </c>
      <c r="AO121" s="29">
        <f>COUNTIF(AO10:AO100,"O")*1</f>
        <v>13</v>
      </c>
      <c r="AP121" s="29">
        <f>COUNTIF(AP10:AP100,"O")*1</f>
        <v>14</v>
      </c>
      <c r="AQ121" s="29">
        <f>COUNTIF(AQ10:AQ100,"O")*1</f>
        <v>11</v>
      </c>
      <c r="AR121" s="29">
        <f>COUNTIF(AR10:AR100,"O")*1</f>
        <v>10</v>
      </c>
      <c r="AS121" s="29">
        <f>COUNTIF(AS10:AS100,"O")*1</f>
        <v>7</v>
      </c>
      <c r="AT121" s="29"/>
      <c r="AU121" s="29"/>
      <c r="AV121" s="29"/>
      <c r="AW121" s="23">
        <f>SUM(R121:AV121)</f>
        <v>290</v>
      </c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7"/>
      <c r="BM121" s="4"/>
      <c r="BN121" s="31"/>
      <c r="BO121" s="31"/>
      <c r="BP121" s="31"/>
      <c r="BQ121" s="31"/>
      <c r="BR121" s="4"/>
      <c r="BS121" s="4"/>
      <c r="BT121" s="4"/>
      <c r="BU121" s="4"/>
      <c r="BV121" s="4"/>
      <c r="BW121" s="4"/>
      <c r="BX121" s="4"/>
      <c r="BY121" s="4"/>
      <c r="CC121">
        <f>VLOOKUP(B121,[1]HK!$B$11:$Q$95,16,0)</f>
        <v>3</v>
      </c>
      <c r="CD121" s="35">
        <f t="shared" si="54"/>
        <v>3</v>
      </c>
    </row>
    <row r="122" spans="1:82" x14ac:dyDescent="0.3">
      <c r="A122" s="23"/>
      <c r="B122" s="119" t="s">
        <v>146</v>
      </c>
      <c r="C122" s="23"/>
      <c r="D122" s="23"/>
      <c r="E122" s="23"/>
      <c r="F122" s="23"/>
      <c r="G122" s="34" t="s">
        <v>26</v>
      </c>
      <c r="H122" s="8">
        <f>COUNTIF(H10:H100,"A")</f>
        <v>25</v>
      </c>
      <c r="I122" s="8">
        <f>COUNTIF(I10:I100,"A")</f>
        <v>27</v>
      </c>
      <c r="J122" s="8">
        <f>COUNTIF(J10:J100,"A")</f>
        <v>29</v>
      </c>
      <c r="K122" s="8">
        <f>COUNTIF(K10:K100,"A")</f>
        <v>24</v>
      </c>
      <c r="L122" s="8">
        <f>COUNTIF(L10:L100,"A")</f>
        <v>24</v>
      </c>
      <c r="M122" s="8">
        <f>COUNTIF(M10:M100,"A")</f>
        <v>23</v>
      </c>
      <c r="N122" s="8">
        <f>COUNTIF(N10:N100,"A")</f>
        <v>25</v>
      </c>
      <c r="O122" s="8">
        <f>COUNTIF(O10:O100,"A")</f>
        <v>26</v>
      </c>
      <c r="P122" s="8">
        <f>COUNTIF(P10:P100,"A")</f>
        <v>25</v>
      </c>
      <c r="Q122" s="8">
        <f>COUNTIF(Q10:Q100,"A")</f>
        <v>28</v>
      </c>
      <c r="R122" s="8">
        <f>COUNTIF(R10:R100,"A")</f>
        <v>26</v>
      </c>
      <c r="S122" s="8">
        <f>COUNTIF(S10:S100,"A")</f>
        <v>25</v>
      </c>
      <c r="T122" s="8">
        <f>COUNTIF(T10:T100,"A")</f>
        <v>24</v>
      </c>
      <c r="U122" s="8">
        <f>COUNTIF(U10:U100,"A")</f>
        <v>25</v>
      </c>
      <c r="V122" s="8">
        <f>COUNTIF(V10:V100,"A")</f>
        <v>25</v>
      </c>
      <c r="W122" s="8">
        <f>COUNTIF(W10:W100,"A")</f>
        <v>24</v>
      </c>
      <c r="X122" s="8">
        <f>COUNTIF(X10:X100,"A")</f>
        <v>24</v>
      </c>
      <c r="Y122" s="8">
        <f>COUNTIF(Y10:Y100,"A")</f>
        <v>25</v>
      </c>
      <c r="Z122" s="8">
        <f>COUNTIF(Z10:Z100,"A")</f>
        <v>25</v>
      </c>
      <c r="AA122" s="8">
        <f>COUNTIF(AA10:AA100,"A")</f>
        <v>22</v>
      </c>
      <c r="AB122" s="8">
        <f>COUNTIF(AB10:AB100,"A")</f>
        <v>19</v>
      </c>
      <c r="AC122" s="8">
        <f>COUNTIF(AC10:AC100,"A")</f>
        <v>19</v>
      </c>
      <c r="AD122" s="8">
        <f>COUNTIF(AD10:AD100,"A")</f>
        <v>18</v>
      </c>
      <c r="AE122" s="8">
        <f>COUNTIF(AE10:AE100,"A")</f>
        <v>18</v>
      </c>
      <c r="AF122" s="8">
        <f>COUNTIF(AF10:AF100,"A")</f>
        <v>17</v>
      </c>
      <c r="AG122" s="8">
        <f>COUNTIF(AG10:AG100,"A")</f>
        <v>17</v>
      </c>
      <c r="AH122" s="8">
        <f>COUNTIF(AH10:AH100,"A")</f>
        <v>14</v>
      </c>
      <c r="AI122" s="8">
        <f>COUNTIF(AI10:AI100,"A")</f>
        <v>8</v>
      </c>
      <c r="AJ122" s="8">
        <f>COUNTIF(AJ10:AJ100,"A")</f>
        <v>11</v>
      </c>
      <c r="AK122" s="8">
        <f>COUNTIF(AK10:AK100,"A")</f>
        <v>10</v>
      </c>
      <c r="AL122" s="8">
        <f>COUNTIF(AL10:AL100,"A")</f>
        <v>9</v>
      </c>
      <c r="AM122" s="8">
        <f>COUNTIF(AM10:AM100,"A")</f>
        <v>6</v>
      </c>
      <c r="AN122" s="8">
        <f>COUNTIF(AN10:AN100,"A")</f>
        <v>10</v>
      </c>
      <c r="AO122" s="8">
        <f>COUNTIF(AO10:AO100,"A")</f>
        <v>10</v>
      </c>
      <c r="AP122" s="8">
        <f>COUNTIF(AP10:AP100,"A")</f>
        <v>10</v>
      </c>
      <c r="AQ122" s="8">
        <f>COUNTIF(AQ10:AQ100,"A")</f>
        <v>14</v>
      </c>
      <c r="AR122" s="8">
        <f>COUNTIF(AR10:AR100,"A")</f>
        <v>15</v>
      </c>
      <c r="AS122" s="8">
        <f>COUNTIF(AS10:AS100,"A")</f>
        <v>13</v>
      </c>
      <c r="AT122" s="8"/>
      <c r="AU122" s="8"/>
      <c r="AV122" s="8"/>
      <c r="AW122" s="23">
        <f>SUM(R122:AV122)</f>
        <v>483</v>
      </c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7"/>
      <c r="BM122" s="4"/>
      <c r="BN122" s="31"/>
      <c r="BO122" s="31"/>
      <c r="BP122" s="31"/>
      <c r="BQ122" s="31"/>
      <c r="BR122" s="4"/>
      <c r="BS122" s="4"/>
      <c r="BT122" s="4"/>
      <c r="BU122" s="4"/>
      <c r="BV122" s="4"/>
      <c r="BW122" s="4"/>
      <c r="BX122" s="4"/>
      <c r="BY122" s="4"/>
      <c r="CC122">
        <f>VLOOKUP(B122,[1]HK!$B$11:$Q$95,16,0)</f>
        <v>3</v>
      </c>
      <c r="CD122" s="35">
        <f t="shared" si="54"/>
        <v>3</v>
      </c>
    </row>
    <row r="123" spans="1:82" x14ac:dyDescent="0.3">
      <c r="A123" s="23"/>
      <c r="B123" s="119" t="s">
        <v>148</v>
      </c>
      <c r="C123" s="23"/>
      <c r="D123" s="23"/>
      <c r="E123" s="23"/>
      <c r="F123" s="23"/>
      <c r="G123" s="34" t="s">
        <v>78</v>
      </c>
      <c r="H123" s="8">
        <f>COUNTIF(H10:H100,"GH")</f>
        <v>0</v>
      </c>
      <c r="I123" s="8">
        <f>COUNTIF(I10:I100,"GH")</f>
        <v>0</v>
      </c>
      <c r="J123" s="8">
        <f>COUNTIF(J10:J100,"GH")</f>
        <v>0</v>
      </c>
      <c r="K123" s="8">
        <f>COUNTIF(K10:K100,"GH")</f>
        <v>0</v>
      </c>
      <c r="L123" s="8">
        <f>COUNTIF(L10:L100,"GH")</f>
        <v>0</v>
      </c>
      <c r="M123" s="8">
        <f>COUNTIF(M10:M100,"GH")</f>
        <v>0</v>
      </c>
      <c r="N123" s="8">
        <f>COUNTIF(N10:N100,"GH")</f>
        <v>0</v>
      </c>
      <c r="O123" s="8">
        <f>COUNTIF(O10:O100,"GH")</f>
        <v>0</v>
      </c>
      <c r="P123" s="8">
        <f>COUNTIF(P10:P100,"GH")</f>
        <v>0</v>
      </c>
      <c r="Q123" s="8">
        <f>COUNTIF(Q10:Q100,"GH")</f>
        <v>0</v>
      </c>
      <c r="R123" s="8">
        <f>COUNTIF(R10:R100,"GH")</f>
        <v>0</v>
      </c>
      <c r="S123" s="8">
        <f>COUNTIF(S10:S100,"GH")</f>
        <v>0</v>
      </c>
      <c r="T123" s="8">
        <f>COUNTIF(T10:T100,"GH")</f>
        <v>0</v>
      </c>
      <c r="U123" s="8">
        <f>COUNTIF(U10:U100,"GH")</f>
        <v>0</v>
      </c>
      <c r="V123" s="8">
        <f>COUNTIF(V10:V100,"GH")</f>
        <v>0</v>
      </c>
      <c r="W123" s="8">
        <f>COUNTIF(W10:W100,"GH")</f>
        <v>0</v>
      </c>
      <c r="X123" s="8">
        <f>COUNTIF(X10:X100,"GH")</f>
        <v>0</v>
      </c>
      <c r="Y123" s="8">
        <f>COUNTIF(Y10:Y100,"GH")</f>
        <v>0</v>
      </c>
      <c r="Z123" s="8">
        <f>COUNTIF(Z10:Z100,"GH")</f>
        <v>0</v>
      </c>
      <c r="AA123" s="8">
        <f>COUNTIF(AA10:AA100,"GH")</f>
        <v>0</v>
      </c>
      <c r="AB123" s="8">
        <f>COUNTIF(AB10:AB100,"GH")</f>
        <v>0</v>
      </c>
      <c r="AC123" s="8">
        <f>COUNTIF(AC10:AC100,"GH")</f>
        <v>0</v>
      </c>
      <c r="AD123" s="8">
        <f>COUNTIF(AD10:AD100,"GH")</f>
        <v>0</v>
      </c>
      <c r="AE123" s="8">
        <f>COUNTIF(AE10:AE100,"GH")</f>
        <v>0</v>
      </c>
      <c r="AF123" s="8">
        <f>COUNTIF(AF10:AF100,"GH")</f>
        <v>0</v>
      </c>
      <c r="AG123" s="8">
        <f>COUNTIF(AG10:AG100,"GH")</f>
        <v>0</v>
      </c>
      <c r="AH123" s="8">
        <f>COUNTIF(AH10:AH100,"GH")</f>
        <v>0</v>
      </c>
      <c r="AI123" s="8">
        <f>COUNTIF(AI10:AI100,"GH")</f>
        <v>0</v>
      </c>
      <c r="AJ123" s="8">
        <f>COUNTIF(AJ10:AJ100,"GH")</f>
        <v>0</v>
      </c>
      <c r="AK123" s="8">
        <f>COUNTIF(AK10:AK100,"GH")</f>
        <v>0</v>
      </c>
      <c r="AL123" s="8">
        <f>COUNTIF(AL10:AL100,"GH")</f>
        <v>0</v>
      </c>
      <c r="AM123" s="8">
        <f>COUNTIF(AM10:AM100,"GH")</f>
        <v>0</v>
      </c>
      <c r="AN123" s="8">
        <f>COUNTIF(AN10:AN100,"GH")</f>
        <v>0</v>
      </c>
      <c r="AO123" s="8">
        <f>COUNTIF(AO10:AO100,"GH")</f>
        <v>0</v>
      </c>
      <c r="AP123" s="8">
        <f>COUNTIF(AP10:AP100,"GH")</f>
        <v>0</v>
      </c>
      <c r="AQ123" s="8">
        <f>COUNTIF(AQ10:AQ100,"GH")</f>
        <v>0</v>
      </c>
      <c r="AR123" s="8">
        <f>COUNTIF(AR10:AR100,"GH")</f>
        <v>0</v>
      </c>
      <c r="AS123" s="8">
        <f>COUNTIF(AS10:AS100,"GH")</f>
        <v>0</v>
      </c>
      <c r="AT123" s="8"/>
      <c r="AU123" s="8"/>
      <c r="AV123" s="8"/>
      <c r="AW123" s="23">
        <f t="shared" si="57"/>
        <v>0</v>
      </c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7"/>
      <c r="BM123" s="4"/>
      <c r="BN123" s="31"/>
      <c r="BO123" s="31"/>
      <c r="BP123" s="31"/>
      <c r="BQ123" s="31"/>
      <c r="BR123" s="4"/>
      <c r="BS123" s="4"/>
      <c r="BT123" s="4"/>
      <c r="BU123" s="4"/>
      <c r="BV123" s="4"/>
      <c r="BW123" s="4"/>
      <c r="BX123" s="4"/>
      <c r="BY123" s="4"/>
      <c r="CC123">
        <f>VLOOKUP(B123,[1]HK!$B$11:$Q$95,16,0)</f>
        <v>4</v>
      </c>
      <c r="CD123" s="35">
        <f t="shared" si="54"/>
        <v>4</v>
      </c>
    </row>
    <row r="124" spans="1:82" x14ac:dyDescent="0.3">
      <c r="A124" s="23"/>
      <c r="B124" s="119" t="s">
        <v>150</v>
      </c>
      <c r="C124" s="23"/>
      <c r="D124" s="23"/>
      <c r="E124" s="23"/>
      <c r="F124" s="23"/>
      <c r="G124" s="34" t="s">
        <v>44</v>
      </c>
      <c r="H124" s="15">
        <f t="shared" ref="H124:Q124" si="58">SUM(H101:H120)</f>
        <v>55</v>
      </c>
      <c r="I124" s="15">
        <f t="shared" si="58"/>
        <v>52</v>
      </c>
      <c r="J124" s="15">
        <f t="shared" si="58"/>
        <v>54</v>
      </c>
      <c r="K124" s="15">
        <f t="shared" si="58"/>
        <v>54</v>
      </c>
      <c r="L124" s="15">
        <f t="shared" si="58"/>
        <v>54</v>
      </c>
      <c r="M124" s="15">
        <f t="shared" si="58"/>
        <v>54</v>
      </c>
      <c r="N124" s="15">
        <f t="shared" si="58"/>
        <v>53</v>
      </c>
      <c r="O124" s="15">
        <f t="shared" si="58"/>
        <v>54</v>
      </c>
      <c r="P124" s="15">
        <f t="shared" si="58"/>
        <v>55</v>
      </c>
      <c r="Q124" s="15">
        <f t="shared" si="58"/>
        <v>55</v>
      </c>
      <c r="R124" s="15">
        <f t="shared" ref="R124:AS124" si="59">SUM(R101:R120)</f>
        <v>55</v>
      </c>
      <c r="S124" s="15">
        <f t="shared" si="59"/>
        <v>57</v>
      </c>
      <c r="T124" s="15">
        <f t="shared" si="59"/>
        <v>56</v>
      </c>
      <c r="U124" s="15">
        <f t="shared" si="59"/>
        <v>56</v>
      </c>
      <c r="V124" s="15">
        <f t="shared" si="59"/>
        <v>57</v>
      </c>
      <c r="W124" s="15">
        <f t="shared" si="59"/>
        <v>57</v>
      </c>
      <c r="X124" s="15">
        <f t="shared" si="59"/>
        <v>57</v>
      </c>
      <c r="Y124" s="15">
        <f t="shared" si="59"/>
        <v>57</v>
      </c>
      <c r="Z124" s="15">
        <f t="shared" si="59"/>
        <v>56</v>
      </c>
      <c r="AA124" s="15">
        <f t="shared" si="59"/>
        <v>57</v>
      </c>
      <c r="AB124" s="15">
        <f t="shared" si="59"/>
        <v>62</v>
      </c>
      <c r="AC124" s="15">
        <f t="shared" si="59"/>
        <v>64</v>
      </c>
      <c r="AD124" s="15">
        <f t="shared" si="59"/>
        <v>64</v>
      </c>
      <c r="AE124" s="15">
        <f t="shared" si="59"/>
        <v>61</v>
      </c>
      <c r="AF124" s="15">
        <f t="shared" si="59"/>
        <v>63</v>
      </c>
      <c r="AG124" s="15">
        <f t="shared" si="59"/>
        <v>63</v>
      </c>
      <c r="AH124" s="15">
        <f t="shared" si="59"/>
        <v>65</v>
      </c>
      <c r="AI124" s="15">
        <f t="shared" si="59"/>
        <v>72</v>
      </c>
      <c r="AJ124" s="15">
        <f t="shared" si="59"/>
        <v>73</v>
      </c>
      <c r="AK124" s="15">
        <f t="shared" si="59"/>
        <v>73</v>
      </c>
      <c r="AL124" s="15">
        <f t="shared" si="59"/>
        <v>71</v>
      </c>
      <c r="AM124" s="15">
        <f t="shared" si="59"/>
        <v>72</v>
      </c>
      <c r="AN124" s="15">
        <f t="shared" si="59"/>
        <v>69</v>
      </c>
      <c r="AO124" s="15">
        <f t="shared" si="59"/>
        <v>68</v>
      </c>
      <c r="AP124" s="15">
        <f t="shared" si="59"/>
        <v>67</v>
      </c>
      <c r="AQ124" s="15">
        <f t="shared" si="59"/>
        <v>66</v>
      </c>
      <c r="AR124" s="15">
        <f t="shared" si="59"/>
        <v>66</v>
      </c>
      <c r="AS124" s="15">
        <f t="shared" si="59"/>
        <v>71</v>
      </c>
      <c r="AT124" s="15"/>
      <c r="AU124" s="15"/>
      <c r="AV124" s="15"/>
      <c r="AW124" s="28">
        <f>SUM(R124:AV124)</f>
        <v>1775</v>
      </c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7"/>
      <c r="BM124" s="4"/>
      <c r="BN124" s="31"/>
      <c r="BO124" s="31"/>
      <c r="BP124" s="31"/>
      <c r="BQ124" s="31"/>
      <c r="BR124" s="4"/>
      <c r="BS124" s="4"/>
      <c r="BT124" s="4"/>
      <c r="BU124" s="4"/>
      <c r="BV124" s="4"/>
      <c r="BW124" s="4"/>
      <c r="BX124" s="4"/>
      <c r="BY124" s="4"/>
      <c r="CC124">
        <f>VLOOKUP(B124,[1]HK!$B$11:$Q$95,16,0)</f>
        <v>4</v>
      </c>
      <c r="CD124" s="35">
        <f t="shared" si="54"/>
        <v>4</v>
      </c>
    </row>
    <row r="125" spans="1:82" x14ac:dyDescent="0.3">
      <c r="B125" s="119" t="s">
        <v>152</v>
      </c>
      <c r="AA125"/>
      <c r="AW125" t="s">
        <v>44</v>
      </c>
      <c r="CC125">
        <f>VLOOKUP(B125,[1]HK!$B$11:$Q$95,16,0)</f>
        <v>4</v>
      </c>
      <c r="CD125" s="35">
        <f t="shared" si="54"/>
        <v>4</v>
      </c>
    </row>
    <row r="126" spans="1:82" ht="21.75" customHeight="1" x14ac:dyDescent="0.3">
      <c r="B126" s="119" t="s">
        <v>154</v>
      </c>
      <c r="E126" s="43"/>
      <c r="F126" s="124" t="s">
        <v>61</v>
      </c>
      <c r="G126" s="37" t="s">
        <v>62</v>
      </c>
      <c r="H126" s="38">
        <f t="shared" ref="H126:Q126" si="60">H101+H107+H108</f>
        <v>26</v>
      </c>
      <c r="I126" s="38">
        <f t="shared" si="60"/>
        <v>27</v>
      </c>
      <c r="J126" s="38">
        <f t="shared" si="60"/>
        <v>25</v>
      </c>
      <c r="K126" s="38">
        <f t="shared" si="60"/>
        <v>25</v>
      </c>
      <c r="L126" s="38">
        <f t="shared" si="60"/>
        <v>27</v>
      </c>
      <c r="M126" s="38">
        <f t="shared" si="60"/>
        <v>26</v>
      </c>
      <c r="N126" s="38">
        <f t="shared" si="60"/>
        <v>24</v>
      </c>
      <c r="O126" s="38">
        <f t="shared" si="60"/>
        <v>25</v>
      </c>
      <c r="P126" s="38">
        <f t="shared" si="60"/>
        <v>26</v>
      </c>
      <c r="Q126" s="38">
        <f t="shared" si="60"/>
        <v>26</v>
      </c>
      <c r="R126" s="38">
        <f t="shared" ref="R126:AV126" si="61">R101+R107+R108</f>
        <v>26</v>
      </c>
      <c r="S126" s="38">
        <f t="shared" si="61"/>
        <v>27</v>
      </c>
      <c r="T126" s="38">
        <f t="shared" si="61"/>
        <v>26</v>
      </c>
      <c r="U126" s="38">
        <f t="shared" si="61"/>
        <v>27</v>
      </c>
      <c r="V126" s="38">
        <f t="shared" si="61"/>
        <v>27</v>
      </c>
      <c r="W126" s="38">
        <f t="shared" si="61"/>
        <v>27</v>
      </c>
      <c r="X126" s="38">
        <f t="shared" si="61"/>
        <v>28</v>
      </c>
      <c r="Y126" s="38">
        <f t="shared" si="61"/>
        <v>27</v>
      </c>
      <c r="Z126" s="38">
        <f t="shared" si="61"/>
        <v>27</v>
      </c>
      <c r="AA126" s="38">
        <f t="shared" si="61"/>
        <v>27</v>
      </c>
      <c r="AB126" s="38">
        <f t="shared" si="61"/>
        <v>31</v>
      </c>
      <c r="AC126" s="38">
        <f t="shared" si="61"/>
        <v>33</v>
      </c>
      <c r="AD126" s="38">
        <f t="shared" si="61"/>
        <v>39</v>
      </c>
      <c r="AE126" s="38">
        <f t="shared" si="61"/>
        <v>28</v>
      </c>
      <c r="AF126" s="38">
        <f t="shared" si="61"/>
        <v>30</v>
      </c>
      <c r="AG126" s="38">
        <f t="shared" si="61"/>
        <v>30</v>
      </c>
      <c r="AH126" s="38">
        <f t="shared" si="61"/>
        <v>31</v>
      </c>
      <c r="AI126" s="38">
        <f t="shared" si="61"/>
        <v>33</v>
      </c>
      <c r="AJ126" s="38">
        <f t="shared" si="61"/>
        <v>33</v>
      </c>
      <c r="AK126" s="38">
        <f t="shared" si="61"/>
        <v>35</v>
      </c>
      <c r="AL126" s="38">
        <f t="shared" si="61"/>
        <v>35</v>
      </c>
      <c r="AM126" s="38">
        <f t="shared" si="61"/>
        <v>32</v>
      </c>
      <c r="AN126" s="38">
        <f t="shared" si="61"/>
        <v>33</v>
      </c>
      <c r="AO126" s="38">
        <f t="shared" si="61"/>
        <v>31</v>
      </c>
      <c r="AP126" s="38">
        <f t="shared" si="61"/>
        <v>31</v>
      </c>
      <c r="AQ126" s="38">
        <f t="shared" si="61"/>
        <v>30</v>
      </c>
      <c r="AR126" s="38">
        <f t="shared" si="61"/>
        <v>31</v>
      </c>
      <c r="AS126" s="38">
        <f t="shared" si="61"/>
        <v>35</v>
      </c>
      <c r="AT126" s="38">
        <f t="shared" si="61"/>
        <v>0</v>
      </c>
      <c r="AU126" s="38">
        <f t="shared" si="61"/>
        <v>0</v>
      </c>
      <c r="AV126" s="38">
        <f t="shared" si="61"/>
        <v>0</v>
      </c>
      <c r="AW126" s="98">
        <f>SUM(R126:AV126)</f>
        <v>850</v>
      </c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44">
        <f>SUM(R126:AV126)</f>
        <v>850</v>
      </c>
      <c r="CC126">
        <f>VLOOKUP(B126,[1]HK!$B$11:$Q$95,16,0)</f>
        <v>4</v>
      </c>
      <c r="CD126" s="35">
        <f t="shared" si="54"/>
        <v>4</v>
      </c>
    </row>
    <row r="127" spans="1:82" x14ac:dyDescent="0.3">
      <c r="B127" s="119" t="s">
        <v>156</v>
      </c>
      <c r="E127" s="43"/>
      <c r="F127" s="124"/>
      <c r="G127" s="37" t="s">
        <v>63</v>
      </c>
      <c r="H127" s="20">
        <f t="shared" ref="H127:Q127" si="62">H113+H116+H118+H106</f>
        <v>0</v>
      </c>
      <c r="I127" s="20">
        <f t="shared" si="62"/>
        <v>0</v>
      </c>
      <c r="J127" s="20">
        <f t="shared" si="62"/>
        <v>0</v>
      </c>
      <c r="K127" s="20">
        <f t="shared" si="62"/>
        <v>0</v>
      </c>
      <c r="L127" s="20">
        <f t="shared" si="62"/>
        <v>0</v>
      </c>
      <c r="M127" s="20">
        <f t="shared" si="62"/>
        <v>0</v>
      </c>
      <c r="N127" s="20">
        <f t="shared" si="62"/>
        <v>0</v>
      </c>
      <c r="O127" s="20">
        <f t="shared" si="62"/>
        <v>0</v>
      </c>
      <c r="P127" s="20">
        <f t="shared" si="62"/>
        <v>0</v>
      </c>
      <c r="Q127" s="20">
        <f t="shared" si="62"/>
        <v>0</v>
      </c>
      <c r="R127" s="20">
        <f t="shared" ref="R127:AV127" si="63">R113+R116+R118+R106</f>
        <v>0</v>
      </c>
      <c r="S127" s="20">
        <f t="shared" si="63"/>
        <v>0</v>
      </c>
      <c r="T127" s="20">
        <f t="shared" si="63"/>
        <v>0</v>
      </c>
      <c r="U127" s="20">
        <f t="shared" si="63"/>
        <v>0</v>
      </c>
      <c r="V127" s="20">
        <f t="shared" si="63"/>
        <v>0</v>
      </c>
      <c r="W127" s="20">
        <f t="shared" si="63"/>
        <v>0</v>
      </c>
      <c r="X127" s="20">
        <f t="shared" si="63"/>
        <v>0</v>
      </c>
      <c r="Y127" s="20">
        <f t="shared" si="63"/>
        <v>0</v>
      </c>
      <c r="Z127" s="20">
        <f t="shared" si="63"/>
        <v>0</v>
      </c>
      <c r="AA127" s="20">
        <f t="shared" si="63"/>
        <v>0</v>
      </c>
      <c r="AB127" s="20">
        <f t="shared" si="63"/>
        <v>0</v>
      </c>
      <c r="AC127" s="20">
        <f t="shared" si="63"/>
        <v>0</v>
      </c>
      <c r="AD127" s="20">
        <f t="shared" si="63"/>
        <v>0</v>
      </c>
      <c r="AE127" s="20">
        <f t="shared" si="63"/>
        <v>0</v>
      </c>
      <c r="AF127" s="20">
        <f t="shared" si="63"/>
        <v>0</v>
      </c>
      <c r="AG127" s="20">
        <f t="shared" si="63"/>
        <v>0</v>
      </c>
      <c r="AH127" s="20">
        <f t="shared" si="63"/>
        <v>0</v>
      </c>
      <c r="AI127" s="20">
        <f t="shared" si="63"/>
        <v>0</v>
      </c>
      <c r="AJ127" s="20">
        <f t="shared" si="63"/>
        <v>0</v>
      </c>
      <c r="AK127" s="20">
        <f t="shared" si="63"/>
        <v>0</v>
      </c>
      <c r="AL127" s="20">
        <f t="shared" si="63"/>
        <v>0</v>
      </c>
      <c r="AM127" s="20">
        <f t="shared" si="63"/>
        <v>0</v>
      </c>
      <c r="AN127" s="20">
        <f t="shared" si="63"/>
        <v>0</v>
      </c>
      <c r="AO127" s="20">
        <f t="shared" si="63"/>
        <v>0</v>
      </c>
      <c r="AP127" s="20">
        <f t="shared" si="63"/>
        <v>0</v>
      </c>
      <c r="AQ127" s="20">
        <f t="shared" si="63"/>
        <v>0</v>
      </c>
      <c r="AR127" s="20">
        <f t="shared" si="63"/>
        <v>0</v>
      </c>
      <c r="AS127" s="20">
        <f t="shared" si="63"/>
        <v>0</v>
      </c>
      <c r="AT127" s="20">
        <f t="shared" si="63"/>
        <v>0</v>
      </c>
      <c r="AU127" s="20">
        <f t="shared" si="63"/>
        <v>0</v>
      </c>
      <c r="AV127" s="20">
        <f t="shared" si="63"/>
        <v>0</v>
      </c>
      <c r="AW127" s="38">
        <f t="shared" ref="AW127:AW140" si="64">SUM(R127:AV127)</f>
        <v>0</v>
      </c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44">
        <f t="shared" ref="BL127:BL140" si="65">SUM(R127:AV127)</f>
        <v>0</v>
      </c>
      <c r="CC127">
        <f>VLOOKUP(B127,[1]HK!$B$11:$Q$95,16,0)</f>
        <v>4</v>
      </c>
      <c r="CD127" s="35">
        <f t="shared" si="54"/>
        <v>4</v>
      </c>
    </row>
    <row r="128" spans="1:82" x14ac:dyDescent="0.3">
      <c r="B128" s="119" t="s">
        <v>158</v>
      </c>
      <c r="E128" s="43"/>
      <c r="F128" s="124"/>
      <c r="G128" s="37" t="s">
        <v>73</v>
      </c>
      <c r="H128" s="38">
        <f t="shared" ref="H128:Q128" si="66">H127+H126</f>
        <v>26</v>
      </c>
      <c r="I128" s="38">
        <f t="shared" si="66"/>
        <v>27</v>
      </c>
      <c r="J128" s="38">
        <f t="shared" si="66"/>
        <v>25</v>
      </c>
      <c r="K128" s="38">
        <f t="shared" si="66"/>
        <v>25</v>
      </c>
      <c r="L128" s="38">
        <f t="shared" si="66"/>
        <v>27</v>
      </c>
      <c r="M128" s="38">
        <f t="shared" si="66"/>
        <v>26</v>
      </c>
      <c r="N128" s="38">
        <f t="shared" si="66"/>
        <v>24</v>
      </c>
      <c r="O128" s="38">
        <f t="shared" si="66"/>
        <v>25</v>
      </c>
      <c r="P128" s="38">
        <f t="shared" si="66"/>
        <v>26</v>
      </c>
      <c r="Q128" s="38">
        <f t="shared" si="66"/>
        <v>26</v>
      </c>
      <c r="R128" s="38">
        <f t="shared" ref="R128:AV128" si="67">R127+R126</f>
        <v>26</v>
      </c>
      <c r="S128" s="38">
        <f t="shared" si="67"/>
        <v>27</v>
      </c>
      <c r="T128" s="38">
        <f t="shared" si="67"/>
        <v>26</v>
      </c>
      <c r="U128" s="38">
        <f t="shared" si="67"/>
        <v>27</v>
      </c>
      <c r="V128" s="38">
        <f t="shared" si="67"/>
        <v>27</v>
      </c>
      <c r="W128" s="38">
        <f t="shared" si="67"/>
        <v>27</v>
      </c>
      <c r="X128" s="38">
        <f t="shared" si="67"/>
        <v>28</v>
      </c>
      <c r="Y128" s="38">
        <f t="shared" si="67"/>
        <v>27</v>
      </c>
      <c r="Z128" s="38">
        <f t="shared" si="67"/>
        <v>27</v>
      </c>
      <c r="AA128" s="38">
        <f t="shared" si="67"/>
        <v>27</v>
      </c>
      <c r="AB128" s="38">
        <f t="shared" si="67"/>
        <v>31</v>
      </c>
      <c r="AC128" s="38">
        <f t="shared" si="67"/>
        <v>33</v>
      </c>
      <c r="AD128" s="38">
        <f t="shared" si="67"/>
        <v>39</v>
      </c>
      <c r="AE128" s="38">
        <f t="shared" si="67"/>
        <v>28</v>
      </c>
      <c r="AF128" s="38">
        <f t="shared" si="67"/>
        <v>30</v>
      </c>
      <c r="AG128" s="38">
        <f t="shared" si="67"/>
        <v>30</v>
      </c>
      <c r="AH128" s="38">
        <f t="shared" si="67"/>
        <v>31</v>
      </c>
      <c r="AI128" s="38">
        <f t="shared" si="67"/>
        <v>33</v>
      </c>
      <c r="AJ128" s="38">
        <f t="shared" si="67"/>
        <v>33</v>
      </c>
      <c r="AK128" s="38">
        <f t="shared" si="67"/>
        <v>35</v>
      </c>
      <c r="AL128" s="38">
        <f t="shared" si="67"/>
        <v>35</v>
      </c>
      <c r="AM128" s="38">
        <f t="shared" si="67"/>
        <v>32</v>
      </c>
      <c r="AN128" s="38">
        <f t="shared" si="67"/>
        <v>33</v>
      </c>
      <c r="AO128" s="38">
        <f t="shared" si="67"/>
        <v>31</v>
      </c>
      <c r="AP128" s="38">
        <f t="shared" si="67"/>
        <v>31</v>
      </c>
      <c r="AQ128" s="38">
        <f t="shared" si="67"/>
        <v>30</v>
      </c>
      <c r="AR128" s="38">
        <f t="shared" si="67"/>
        <v>31</v>
      </c>
      <c r="AS128" s="38">
        <f t="shared" si="67"/>
        <v>35</v>
      </c>
      <c r="AT128" s="38">
        <f t="shared" si="67"/>
        <v>0</v>
      </c>
      <c r="AU128" s="38">
        <f t="shared" si="67"/>
        <v>0</v>
      </c>
      <c r="AV128" s="38">
        <f t="shared" si="67"/>
        <v>0</v>
      </c>
      <c r="AW128" s="38">
        <f t="shared" si="64"/>
        <v>850</v>
      </c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44">
        <f t="shared" si="65"/>
        <v>850</v>
      </c>
      <c r="CC128">
        <f>VLOOKUP(B128,[1]HK!$B$11:$Q$95,16,0)</f>
        <v>4</v>
      </c>
      <c r="CD128" s="35">
        <f t="shared" si="54"/>
        <v>4</v>
      </c>
    </row>
    <row r="129" spans="2:82" x14ac:dyDescent="0.3">
      <c r="B129" s="119" t="s">
        <v>160</v>
      </c>
      <c r="E129" s="43"/>
      <c r="F129" s="124"/>
      <c r="G129" s="39" t="s">
        <v>65</v>
      </c>
      <c r="H129" s="20">
        <f t="shared" ref="H129:Q129" si="68">H104+H110+H111</f>
        <v>0</v>
      </c>
      <c r="I129" s="20">
        <f t="shared" si="68"/>
        <v>0</v>
      </c>
      <c r="J129" s="20">
        <f t="shared" si="68"/>
        <v>0</v>
      </c>
      <c r="K129" s="20">
        <f t="shared" si="68"/>
        <v>0</v>
      </c>
      <c r="L129" s="20">
        <f t="shared" si="68"/>
        <v>0</v>
      </c>
      <c r="M129" s="20">
        <f t="shared" si="68"/>
        <v>0</v>
      </c>
      <c r="N129" s="20">
        <f t="shared" si="68"/>
        <v>0</v>
      </c>
      <c r="O129" s="20">
        <f t="shared" si="68"/>
        <v>0</v>
      </c>
      <c r="P129" s="20">
        <f t="shared" si="68"/>
        <v>0</v>
      </c>
      <c r="Q129" s="20">
        <f t="shared" si="68"/>
        <v>0</v>
      </c>
      <c r="R129" s="20">
        <f t="shared" ref="R129:AV129" si="69">R104+R110+R111</f>
        <v>0</v>
      </c>
      <c r="S129" s="20">
        <f t="shared" si="69"/>
        <v>0</v>
      </c>
      <c r="T129" s="20">
        <f t="shared" si="69"/>
        <v>0</v>
      </c>
      <c r="U129" s="20">
        <f t="shared" si="69"/>
        <v>0</v>
      </c>
      <c r="V129" s="20">
        <f t="shared" si="69"/>
        <v>0</v>
      </c>
      <c r="W129" s="20">
        <f t="shared" si="69"/>
        <v>0</v>
      </c>
      <c r="X129" s="20">
        <f t="shared" si="69"/>
        <v>0</v>
      </c>
      <c r="Y129" s="20">
        <f t="shared" si="69"/>
        <v>0</v>
      </c>
      <c r="Z129" s="20">
        <f t="shared" si="69"/>
        <v>0</v>
      </c>
      <c r="AA129" s="20">
        <f t="shared" si="69"/>
        <v>0</v>
      </c>
      <c r="AB129" s="20">
        <f t="shared" si="69"/>
        <v>0</v>
      </c>
      <c r="AC129" s="20">
        <f t="shared" si="69"/>
        <v>0</v>
      </c>
      <c r="AD129" s="20">
        <f t="shared" si="69"/>
        <v>0</v>
      </c>
      <c r="AE129" s="20">
        <f t="shared" si="69"/>
        <v>0</v>
      </c>
      <c r="AF129" s="20">
        <f t="shared" si="69"/>
        <v>0</v>
      </c>
      <c r="AG129" s="20">
        <f t="shared" si="69"/>
        <v>0</v>
      </c>
      <c r="AH129" s="20">
        <f t="shared" si="69"/>
        <v>0</v>
      </c>
      <c r="AI129" s="20">
        <f t="shared" si="69"/>
        <v>0</v>
      </c>
      <c r="AJ129" s="20">
        <f t="shared" si="69"/>
        <v>0</v>
      </c>
      <c r="AK129" s="20">
        <f t="shared" si="69"/>
        <v>0</v>
      </c>
      <c r="AL129" s="20">
        <f t="shared" si="69"/>
        <v>0</v>
      </c>
      <c r="AM129" s="20">
        <f t="shared" si="69"/>
        <v>0</v>
      </c>
      <c r="AN129" s="20">
        <f t="shared" si="69"/>
        <v>0</v>
      </c>
      <c r="AO129" s="20">
        <f t="shared" si="69"/>
        <v>0</v>
      </c>
      <c r="AP129" s="20">
        <f t="shared" si="69"/>
        <v>0</v>
      </c>
      <c r="AQ129" s="20">
        <f t="shared" si="69"/>
        <v>0</v>
      </c>
      <c r="AR129" s="20">
        <f t="shared" si="69"/>
        <v>0</v>
      </c>
      <c r="AS129" s="20">
        <f t="shared" si="69"/>
        <v>0</v>
      </c>
      <c r="AT129" s="20">
        <f t="shared" si="69"/>
        <v>0</v>
      </c>
      <c r="AU129" s="20">
        <f t="shared" si="69"/>
        <v>0</v>
      </c>
      <c r="AV129" s="20">
        <f t="shared" si="69"/>
        <v>0</v>
      </c>
      <c r="AW129" s="38">
        <f t="shared" si="64"/>
        <v>0</v>
      </c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44">
        <f t="shared" si="65"/>
        <v>0</v>
      </c>
      <c r="CC129">
        <f>VLOOKUP(B129,[1]HK!$B$11:$Q$95,16,0)</f>
        <v>4</v>
      </c>
      <c r="CD129" s="35">
        <f t="shared" si="54"/>
        <v>4</v>
      </c>
    </row>
    <row r="130" spans="2:82" x14ac:dyDescent="0.3">
      <c r="B130" s="119" t="s">
        <v>162</v>
      </c>
      <c r="E130" s="43"/>
      <c r="F130" s="124"/>
      <c r="G130" s="39" t="s">
        <v>66</v>
      </c>
      <c r="H130" s="38">
        <f t="shared" ref="H130:Q130" si="70">H119+H112+H120</f>
        <v>0</v>
      </c>
      <c r="I130" s="38">
        <f t="shared" si="70"/>
        <v>0</v>
      </c>
      <c r="J130" s="38">
        <f t="shared" si="70"/>
        <v>0</v>
      </c>
      <c r="K130" s="38">
        <f t="shared" si="70"/>
        <v>0</v>
      </c>
      <c r="L130" s="38">
        <f t="shared" si="70"/>
        <v>0</v>
      </c>
      <c r="M130" s="38">
        <f t="shared" si="70"/>
        <v>0</v>
      </c>
      <c r="N130" s="38">
        <f t="shared" si="70"/>
        <v>0</v>
      </c>
      <c r="O130" s="38">
        <f t="shared" si="70"/>
        <v>0</v>
      </c>
      <c r="P130" s="38">
        <f t="shared" si="70"/>
        <v>0</v>
      </c>
      <c r="Q130" s="38">
        <f t="shared" si="70"/>
        <v>0</v>
      </c>
      <c r="R130" s="38">
        <f t="shared" ref="R130:AV130" si="71">R119+R112+R120</f>
        <v>0</v>
      </c>
      <c r="S130" s="38">
        <f t="shared" si="71"/>
        <v>0</v>
      </c>
      <c r="T130" s="38">
        <f t="shared" si="71"/>
        <v>0</v>
      </c>
      <c r="U130" s="38">
        <f t="shared" si="71"/>
        <v>0</v>
      </c>
      <c r="V130" s="38">
        <f t="shared" si="71"/>
        <v>0</v>
      </c>
      <c r="W130" s="38">
        <f t="shared" si="71"/>
        <v>0</v>
      </c>
      <c r="X130" s="38">
        <f t="shared" si="71"/>
        <v>0</v>
      </c>
      <c r="Y130" s="38">
        <f t="shared" si="71"/>
        <v>0</v>
      </c>
      <c r="Z130" s="38">
        <f t="shared" si="71"/>
        <v>0</v>
      </c>
      <c r="AA130" s="38">
        <f t="shared" si="71"/>
        <v>0</v>
      </c>
      <c r="AB130" s="38">
        <f t="shared" si="71"/>
        <v>0</v>
      </c>
      <c r="AC130" s="38">
        <f t="shared" si="71"/>
        <v>0</v>
      </c>
      <c r="AD130" s="38">
        <f t="shared" si="71"/>
        <v>0</v>
      </c>
      <c r="AE130" s="38">
        <f t="shared" si="71"/>
        <v>0</v>
      </c>
      <c r="AF130" s="38">
        <f t="shared" si="71"/>
        <v>0</v>
      </c>
      <c r="AG130" s="38">
        <f t="shared" si="71"/>
        <v>0</v>
      </c>
      <c r="AH130" s="38">
        <f t="shared" si="71"/>
        <v>0</v>
      </c>
      <c r="AI130" s="38">
        <f t="shared" si="71"/>
        <v>0</v>
      </c>
      <c r="AJ130" s="38">
        <f t="shared" si="71"/>
        <v>0</v>
      </c>
      <c r="AK130" s="38">
        <f t="shared" si="71"/>
        <v>0</v>
      </c>
      <c r="AL130" s="38">
        <f t="shared" si="71"/>
        <v>0</v>
      </c>
      <c r="AM130" s="38">
        <f t="shared" si="71"/>
        <v>0</v>
      </c>
      <c r="AN130" s="38">
        <f t="shared" si="71"/>
        <v>0</v>
      </c>
      <c r="AO130" s="38">
        <f t="shared" si="71"/>
        <v>0</v>
      </c>
      <c r="AP130" s="38">
        <f t="shared" si="71"/>
        <v>0</v>
      </c>
      <c r="AQ130" s="38">
        <f t="shared" si="71"/>
        <v>0</v>
      </c>
      <c r="AR130" s="38">
        <f t="shared" si="71"/>
        <v>0</v>
      </c>
      <c r="AS130" s="38">
        <f t="shared" si="71"/>
        <v>0</v>
      </c>
      <c r="AT130" s="38">
        <f t="shared" si="71"/>
        <v>0</v>
      </c>
      <c r="AU130" s="38">
        <f t="shared" si="71"/>
        <v>0</v>
      </c>
      <c r="AV130" s="38">
        <f t="shared" si="71"/>
        <v>0</v>
      </c>
      <c r="AW130" s="38">
        <f t="shared" si="64"/>
        <v>0</v>
      </c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44">
        <f t="shared" si="65"/>
        <v>0</v>
      </c>
      <c r="CC130">
        <f>VLOOKUP(B130,[1]HK!$B$11:$Q$95,16,0)</f>
        <v>4</v>
      </c>
      <c r="CD130" s="35">
        <f t="shared" ref="CD130:CD141" si="72">CC130-BM130</f>
        <v>4</v>
      </c>
    </row>
    <row r="131" spans="2:82" x14ac:dyDescent="0.3">
      <c r="B131" s="119" t="s">
        <v>164</v>
      </c>
      <c r="E131" s="43"/>
      <c r="F131" s="124"/>
      <c r="G131" s="39" t="s">
        <v>72</v>
      </c>
      <c r="H131" s="38">
        <f t="shared" ref="H131:Q131" si="73">H130+H129</f>
        <v>0</v>
      </c>
      <c r="I131" s="38">
        <f t="shared" si="73"/>
        <v>0</v>
      </c>
      <c r="J131" s="38">
        <f t="shared" si="73"/>
        <v>0</v>
      </c>
      <c r="K131" s="38">
        <f t="shared" si="73"/>
        <v>0</v>
      </c>
      <c r="L131" s="38">
        <f t="shared" si="73"/>
        <v>0</v>
      </c>
      <c r="M131" s="38">
        <f t="shared" si="73"/>
        <v>0</v>
      </c>
      <c r="N131" s="38">
        <f t="shared" si="73"/>
        <v>0</v>
      </c>
      <c r="O131" s="38">
        <f t="shared" si="73"/>
        <v>0</v>
      </c>
      <c r="P131" s="38">
        <f t="shared" si="73"/>
        <v>0</v>
      </c>
      <c r="Q131" s="38">
        <f t="shared" si="73"/>
        <v>0</v>
      </c>
      <c r="R131" s="38">
        <f t="shared" ref="R131:AV131" si="74">R130+R129</f>
        <v>0</v>
      </c>
      <c r="S131" s="38">
        <f t="shared" si="74"/>
        <v>0</v>
      </c>
      <c r="T131" s="38">
        <f t="shared" si="74"/>
        <v>0</v>
      </c>
      <c r="U131" s="38">
        <f t="shared" si="74"/>
        <v>0</v>
      </c>
      <c r="V131" s="38">
        <f t="shared" si="74"/>
        <v>0</v>
      </c>
      <c r="W131" s="38">
        <f t="shared" si="74"/>
        <v>0</v>
      </c>
      <c r="X131" s="38">
        <f t="shared" si="74"/>
        <v>0</v>
      </c>
      <c r="Y131" s="38">
        <f t="shared" si="74"/>
        <v>0</v>
      </c>
      <c r="Z131" s="38">
        <f t="shared" si="74"/>
        <v>0</v>
      </c>
      <c r="AA131" s="38">
        <f t="shared" si="74"/>
        <v>0</v>
      </c>
      <c r="AB131" s="38">
        <f t="shared" si="74"/>
        <v>0</v>
      </c>
      <c r="AC131" s="38">
        <f t="shared" si="74"/>
        <v>0</v>
      </c>
      <c r="AD131" s="38">
        <f t="shared" si="74"/>
        <v>0</v>
      </c>
      <c r="AE131" s="38">
        <f t="shared" si="74"/>
        <v>0</v>
      </c>
      <c r="AF131" s="38">
        <f t="shared" si="74"/>
        <v>0</v>
      </c>
      <c r="AG131" s="38">
        <f t="shared" si="74"/>
        <v>0</v>
      </c>
      <c r="AH131" s="38">
        <f t="shared" si="74"/>
        <v>0</v>
      </c>
      <c r="AI131" s="38">
        <f t="shared" si="74"/>
        <v>0</v>
      </c>
      <c r="AJ131" s="38">
        <f t="shared" si="74"/>
        <v>0</v>
      </c>
      <c r="AK131" s="38">
        <f t="shared" si="74"/>
        <v>0</v>
      </c>
      <c r="AL131" s="38">
        <f t="shared" si="74"/>
        <v>0</v>
      </c>
      <c r="AM131" s="38">
        <f t="shared" si="74"/>
        <v>0</v>
      </c>
      <c r="AN131" s="38">
        <f t="shared" si="74"/>
        <v>0</v>
      </c>
      <c r="AO131" s="38">
        <f t="shared" si="74"/>
        <v>0</v>
      </c>
      <c r="AP131" s="38">
        <f t="shared" si="74"/>
        <v>0</v>
      </c>
      <c r="AQ131" s="38">
        <f t="shared" si="74"/>
        <v>0</v>
      </c>
      <c r="AR131" s="38">
        <f t="shared" si="74"/>
        <v>0</v>
      </c>
      <c r="AS131" s="38">
        <f t="shared" si="74"/>
        <v>0</v>
      </c>
      <c r="AT131" s="38">
        <f t="shared" si="74"/>
        <v>0</v>
      </c>
      <c r="AU131" s="38">
        <f t="shared" si="74"/>
        <v>0</v>
      </c>
      <c r="AV131" s="38">
        <f t="shared" si="74"/>
        <v>0</v>
      </c>
      <c r="AW131" s="38">
        <f t="shared" si="64"/>
        <v>0</v>
      </c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44">
        <f t="shared" si="65"/>
        <v>0</v>
      </c>
      <c r="CC131">
        <f>VLOOKUP(B131,[1]HK!$B$11:$Q$95,16,0)</f>
        <v>4</v>
      </c>
      <c r="CD131" s="35">
        <f t="shared" si="72"/>
        <v>4</v>
      </c>
    </row>
    <row r="132" spans="2:82" x14ac:dyDescent="0.3">
      <c r="B132" s="119" t="s">
        <v>165</v>
      </c>
      <c r="E132" s="43"/>
      <c r="F132" s="124"/>
      <c r="G132" s="40" t="s">
        <v>64</v>
      </c>
      <c r="H132" s="20">
        <f t="shared" ref="H132:Q132" si="75">H102+H109</f>
        <v>16</v>
      </c>
      <c r="I132" s="20">
        <f t="shared" si="75"/>
        <v>15</v>
      </c>
      <c r="J132" s="20">
        <f t="shared" si="75"/>
        <v>16</v>
      </c>
      <c r="K132" s="20">
        <f t="shared" si="75"/>
        <v>16</v>
      </c>
      <c r="L132" s="20">
        <f t="shared" si="75"/>
        <v>14</v>
      </c>
      <c r="M132" s="20">
        <f t="shared" si="75"/>
        <v>15</v>
      </c>
      <c r="N132" s="20">
        <f t="shared" si="75"/>
        <v>16</v>
      </c>
      <c r="O132" s="20">
        <f t="shared" si="75"/>
        <v>15</v>
      </c>
      <c r="P132" s="20">
        <f t="shared" si="75"/>
        <v>16</v>
      </c>
      <c r="Q132" s="20">
        <f t="shared" si="75"/>
        <v>15</v>
      </c>
      <c r="R132" s="20">
        <f t="shared" ref="R132:AV132" si="76">R102+R109</f>
        <v>16</v>
      </c>
      <c r="S132" s="20">
        <f t="shared" si="76"/>
        <v>17</v>
      </c>
      <c r="T132" s="20">
        <f t="shared" si="76"/>
        <v>16</v>
      </c>
      <c r="U132" s="20">
        <f t="shared" si="76"/>
        <v>16</v>
      </c>
      <c r="V132" s="20">
        <f t="shared" si="76"/>
        <v>17</v>
      </c>
      <c r="W132" s="20">
        <f t="shared" si="76"/>
        <v>17</v>
      </c>
      <c r="X132" s="20">
        <f t="shared" si="76"/>
        <v>16</v>
      </c>
      <c r="Y132" s="20">
        <f t="shared" si="76"/>
        <v>17</v>
      </c>
      <c r="Z132" s="20">
        <f t="shared" si="76"/>
        <v>16</v>
      </c>
      <c r="AA132" s="20">
        <f t="shared" si="76"/>
        <v>17</v>
      </c>
      <c r="AB132" s="20">
        <f t="shared" si="76"/>
        <v>18</v>
      </c>
      <c r="AC132" s="20">
        <f t="shared" si="76"/>
        <v>18</v>
      </c>
      <c r="AD132" s="20">
        <f t="shared" si="76"/>
        <v>14</v>
      </c>
      <c r="AE132" s="20">
        <f t="shared" si="76"/>
        <v>20</v>
      </c>
      <c r="AF132" s="20">
        <f t="shared" si="76"/>
        <v>20</v>
      </c>
      <c r="AG132" s="20">
        <f t="shared" si="76"/>
        <v>18</v>
      </c>
      <c r="AH132" s="20">
        <f t="shared" si="76"/>
        <v>18</v>
      </c>
      <c r="AI132" s="20">
        <f t="shared" si="76"/>
        <v>22</v>
      </c>
      <c r="AJ132" s="20">
        <f t="shared" si="76"/>
        <v>22</v>
      </c>
      <c r="AK132" s="20">
        <f t="shared" si="76"/>
        <v>21</v>
      </c>
      <c r="AL132" s="20">
        <f t="shared" si="76"/>
        <v>20</v>
      </c>
      <c r="AM132" s="20">
        <f t="shared" si="76"/>
        <v>22</v>
      </c>
      <c r="AN132" s="20">
        <f t="shared" si="76"/>
        <v>19</v>
      </c>
      <c r="AO132" s="20">
        <f t="shared" si="76"/>
        <v>21</v>
      </c>
      <c r="AP132" s="20">
        <f t="shared" si="76"/>
        <v>20</v>
      </c>
      <c r="AQ132" s="20">
        <f t="shared" si="76"/>
        <v>19</v>
      </c>
      <c r="AR132" s="20">
        <f t="shared" si="76"/>
        <v>20</v>
      </c>
      <c r="AS132" s="20">
        <f t="shared" si="76"/>
        <v>20</v>
      </c>
      <c r="AT132" s="20">
        <f t="shared" si="76"/>
        <v>0</v>
      </c>
      <c r="AU132" s="20">
        <f t="shared" si="76"/>
        <v>0</v>
      </c>
      <c r="AV132" s="20">
        <f t="shared" si="76"/>
        <v>0</v>
      </c>
      <c r="AW132" s="38">
        <f t="shared" si="64"/>
        <v>517</v>
      </c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44">
        <f t="shared" si="65"/>
        <v>517</v>
      </c>
      <c r="CC132">
        <f>VLOOKUP(B132,[1]HK!$B$11:$Q$95,16,0)</f>
        <v>4</v>
      </c>
      <c r="CD132" s="35">
        <f t="shared" si="72"/>
        <v>4</v>
      </c>
    </row>
    <row r="133" spans="2:82" x14ac:dyDescent="0.3">
      <c r="B133" s="119" t="s">
        <v>167</v>
      </c>
      <c r="E133" s="43"/>
      <c r="F133" s="124"/>
      <c r="G133" s="40" t="s">
        <v>67</v>
      </c>
      <c r="H133" s="20">
        <f t="shared" ref="H133:Q133" si="77">H107+H110+H119+H117+H116+H115</f>
        <v>1</v>
      </c>
      <c r="I133" s="20">
        <f t="shared" si="77"/>
        <v>0</v>
      </c>
      <c r="J133" s="20">
        <f t="shared" si="77"/>
        <v>0</v>
      </c>
      <c r="K133" s="20">
        <f t="shared" si="77"/>
        <v>0</v>
      </c>
      <c r="L133" s="20">
        <f t="shared" si="77"/>
        <v>0</v>
      </c>
      <c r="M133" s="20">
        <f t="shared" si="77"/>
        <v>0</v>
      </c>
      <c r="N133" s="20">
        <f t="shared" si="77"/>
        <v>0</v>
      </c>
      <c r="O133" s="20">
        <f t="shared" si="77"/>
        <v>0</v>
      </c>
      <c r="P133" s="20">
        <f t="shared" si="77"/>
        <v>0</v>
      </c>
      <c r="Q133" s="20">
        <f t="shared" si="77"/>
        <v>0</v>
      </c>
      <c r="R133" s="20">
        <f t="shared" ref="R133:AV133" si="78">R107+R110+R119+R117+R116+R115</f>
        <v>0</v>
      </c>
      <c r="S133" s="20">
        <f t="shared" si="78"/>
        <v>0</v>
      </c>
      <c r="T133" s="20">
        <f t="shared" si="78"/>
        <v>0</v>
      </c>
      <c r="U133" s="20">
        <f t="shared" si="78"/>
        <v>0</v>
      </c>
      <c r="V133" s="20">
        <f t="shared" si="78"/>
        <v>0</v>
      </c>
      <c r="W133" s="20">
        <f t="shared" si="78"/>
        <v>0</v>
      </c>
      <c r="X133" s="20">
        <f t="shared" si="78"/>
        <v>0</v>
      </c>
      <c r="Y133" s="20">
        <f t="shared" si="78"/>
        <v>0</v>
      </c>
      <c r="Z133" s="20">
        <f t="shared" si="78"/>
        <v>1</v>
      </c>
      <c r="AA133" s="20">
        <f t="shared" si="78"/>
        <v>0</v>
      </c>
      <c r="AB133" s="20">
        <f t="shared" si="78"/>
        <v>5</v>
      </c>
      <c r="AC133" s="20">
        <f t="shared" si="78"/>
        <v>6</v>
      </c>
      <c r="AD133" s="20">
        <f t="shared" si="78"/>
        <v>4</v>
      </c>
      <c r="AE133" s="20">
        <f t="shared" si="78"/>
        <v>0</v>
      </c>
      <c r="AF133" s="20">
        <f t="shared" si="78"/>
        <v>0</v>
      </c>
      <c r="AG133" s="20">
        <f t="shared" si="78"/>
        <v>0</v>
      </c>
      <c r="AH133" s="20">
        <f t="shared" si="78"/>
        <v>0</v>
      </c>
      <c r="AI133" s="20">
        <f t="shared" si="78"/>
        <v>0</v>
      </c>
      <c r="AJ133" s="20">
        <f t="shared" si="78"/>
        <v>0</v>
      </c>
      <c r="AK133" s="20">
        <f t="shared" si="78"/>
        <v>0</v>
      </c>
      <c r="AL133" s="20">
        <f t="shared" si="78"/>
        <v>0</v>
      </c>
      <c r="AM133" s="20">
        <f t="shared" si="78"/>
        <v>0</v>
      </c>
      <c r="AN133" s="20">
        <f t="shared" si="78"/>
        <v>0</v>
      </c>
      <c r="AO133" s="20">
        <f t="shared" si="78"/>
        <v>0</v>
      </c>
      <c r="AP133" s="20">
        <f t="shared" si="78"/>
        <v>0</v>
      </c>
      <c r="AQ133" s="20">
        <f t="shared" si="78"/>
        <v>0</v>
      </c>
      <c r="AR133" s="20">
        <f t="shared" si="78"/>
        <v>2</v>
      </c>
      <c r="AS133" s="20">
        <f t="shared" si="78"/>
        <v>3</v>
      </c>
      <c r="AT133" s="20">
        <f t="shared" si="78"/>
        <v>0</v>
      </c>
      <c r="AU133" s="20">
        <f t="shared" si="78"/>
        <v>0</v>
      </c>
      <c r="AV133" s="20">
        <f t="shared" si="78"/>
        <v>0</v>
      </c>
      <c r="AW133" s="38">
        <f t="shared" si="64"/>
        <v>21</v>
      </c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44">
        <f t="shared" si="65"/>
        <v>21</v>
      </c>
      <c r="CC133">
        <f>VLOOKUP(B133,[1]HK!$B$11:$Q$95,16,0)</f>
        <v>4</v>
      </c>
      <c r="CD133" s="35">
        <f t="shared" si="72"/>
        <v>4</v>
      </c>
    </row>
    <row r="134" spans="2:82" x14ac:dyDescent="0.3">
      <c r="B134" s="119" t="s">
        <v>169</v>
      </c>
      <c r="F134" s="124"/>
      <c r="G134" s="40" t="s">
        <v>71</v>
      </c>
      <c r="H134" s="38">
        <f t="shared" ref="H134:Q134" si="79">H133+H132</f>
        <v>17</v>
      </c>
      <c r="I134" s="38">
        <f t="shared" si="79"/>
        <v>15</v>
      </c>
      <c r="J134" s="38">
        <f t="shared" si="79"/>
        <v>16</v>
      </c>
      <c r="K134" s="38">
        <f t="shared" si="79"/>
        <v>16</v>
      </c>
      <c r="L134" s="38">
        <f t="shared" si="79"/>
        <v>14</v>
      </c>
      <c r="M134" s="38">
        <f t="shared" si="79"/>
        <v>15</v>
      </c>
      <c r="N134" s="38">
        <f t="shared" si="79"/>
        <v>16</v>
      </c>
      <c r="O134" s="38">
        <f t="shared" si="79"/>
        <v>15</v>
      </c>
      <c r="P134" s="38">
        <f t="shared" si="79"/>
        <v>16</v>
      </c>
      <c r="Q134" s="38">
        <f t="shared" si="79"/>
        <v>15</v>
      </c>
      <c r="R134" s="38">
        <f t="shared" ref="R134:AV134" si="80">R133+R132</f>
        <v>16</v>
      </c>
      <c r="S134" s="38">
        <f t="shared" si="80"/>
        <v>17</v>
      </c>
      <c r="T134" s="38">
        <f t="shared" si="80"/>
        <v>16</v>
      </c>
      <c r="U134" s="38">
        <f t="shared" si="80"/>
        <v>16</v>
      </c>
      <c r="V134" s="38">
        <f t="shared" si="80"/>
        <v>17</v>
      </c>
      <c r="W134" s="38">
        <f t="shared" si="80"/>
        <v>17</v>
      </c>
      <c r="X134" s="38">
        <f t="shared" si="80"/>
        <v>16</v>
      </c>
      <c r="Y134" s="38">
        <f t="shared" si="80"/>
        <v>17</v>
      </c>
      <c r="Z134" s="38">
        <f t="shared" si="80"/>
        <v>17</v>
      </c>
      <c r="AA134" s="38">
        <f t="shared" si="80"/>
        <v>17</v>
      </c>
      <c r="AB134" s="38">
        <f t="shared" si="80"/>
        <v>23</v>
      </c>
      <c r="AC134" s="38">
        <f t="shared" si="80"/>
        <v>24</v>
      </c>
      <c r="AD134" s="38">
        <f t="shared" si="80"/>
        <v>18</v>
      </c>
      <c r="AE134" s="38">
        <f t="shared" si="80"/>
        <v>20</v>
      </c>
      <c r="AF134" s="38">
        <f t="shared" si="80"/>
        <v>20</v>
      </c>
      <c r="AG134" s="38">
        <f t="shared" si="80"/>
        <v>18</v>
      </c>
      <c r="AH134" s="38">
        <f t="shared" si="80"/>
        <v>18</v>
      </c>
      <c r="AI134" s="38">
        <f t="shared" si="80"/>
        <v>22</v>
      </c>
      <c r="AJ134" s="38">
        <f t="shared" si="80"/>
        <v>22</v>
      </c>
      <c r="AK134" s="38">
        <f t="shared" si="80"/>
        <v>21</v>
      </c>
      <c r="AL134" s="38">
        <f t="shared" si="80"/>
        <v>20</v>
      </c>
      <c r="AM134" s="38">
        <f t="shared" si="80"/>
        <v>22</v>
      </c>
      <c r="AN134" s="38">
        <f t="shared" si="80"/>
        <v>19</v>
      </c>
      <c r="AO134" s="38">
        <f t="shared" si="80"/>
        <v>21</v>
      </c>
      <c r="AP134" s="38">
        <f t="shared" si="80"/>
        <v>20</v>
      </c>
      <c r="AQ134" s="38">
        <f t="shared" si="80"/>
        <v>19</v>
      </c>
      <c r="AR134" s="38">
        <f t="shared" si="80"/>
        <v>22</v>
      </c>
      <c r="AS134" s="38">
        <f t="shared" si="80"/>
        <v>23</v>
      </c>
      <c r="AT134" s="38">
        <f t="shared" si="80"/>
        <v>0</v>
      </c>
      <c r="AU134" s="38">
        <f t="shared" si="80"/>
        <v>0</v>
      </c>
      <c r="AV134" s="38">
        <f t="shared" si="80"/>
        <v>0</v>
      </c>
      <c r="AW134" s="38">
        <f t="shared" si="64"/>
        <v>538</v>
      </c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44">
        <f t="shared" si="65"/>
        <v>538</v>
      </c>
      <c r="BM134">
        <f>BL134*2</f>
        <v>1076</v>
      </c>
      <c r="BN134">
        <v>159</v>
      </c>
      <c r="BO134">
        <f>BN134*BM134</f>
        <v>171084</v>
      </c>
      <c r="CC134">
        <f>VLOOKUP(B134,[1]HK!$B$11:$Q$95,16,0)</f>
        <v>4</v>
      </c>
      <c r="CD134" s="35">
        <f t="shared" si="72"/>
        <v>-1072</v>
      </c>
    </row>
    <row r="135" spans="2:82" x14ac:dyDescent="0.3">
      <c r="B135" s="119" t="s">
        <v>170</v>
      </c>
      <c r="F135" s="124"/>
      <c r="G135" s="41" t="s">
        <v>46</v>
      </c>
      <c r="H135" s="20">
        <f t="shared" ref="H135:Q135" si="81">H103</f>
        <v>13</v>
      </c>
      <c r="I135" s="20">
        <f t="shared" si="81"/>
        <v>10</v>
      </c>
      <c r="J135" s="20">
        <f t="shared" si="81"/>
        <v>13</v>
      </c>
      <c r="K135" s="20">
        <f t="shared" si="81"/>
        <v>13</v>
      </c>
      <c r="L135" s="20">
        <f t="shared" si="81"/>
        <v>13</v>
      </c>
      <c r="M135" s="20">
        <f t="shared" si="81"/>
        <v>13</v>
      </c>
      <c r="N135" s="20">
        <f t="shared" si="81"/>
        <v>13</v>
      </c>
      <c r="O135" s="20">
        <f t="shared" si="81"/>
        <v>14</v>
      </c>
      <c r="P135" s="20">
        <f t="shared" si="81"/>
        <v>13</v>
      </c>
      <c r="Q135" s="20">
        <f t="shared" si="81"/>
        <v>14</v>
      </c>
      <c r="R135" s="20">
        <f t="shared" ref="R135:AV135" si="82">R103</f>
        <v>13</v>
      </c>
      <c r="S135" s="20">
        <f t="shared" si="82"/>
        <v>13</v>
      </c>
      <c r="T135" s="20">
        <f t="shared" si="82"/>
        <v>14</v>
      </c>
      <c r="U135" s="20">
        <f t="shared" si="82"/>
        <v>13</v>
      </c>
      <c r="V135" s="20">
        <f t="shared" si="82"/>
        <v>13</v>
      </c>
      <c r="W135" s="20">
        <f t="shared" si="82"/>
        <v>13</v>
      </c>
      <c r="X135" s="20">
        <f t="shared" si="82"/>
        <v>13</v>
      </c>
      <c r="Y135" s="20">
        <f t="shared" si="82"/>
        <v>13</v>
      </c>
      <c r="Z135" s="20">
        <f t="shared" si="82"/>
        <v>13</v>
      </c>
      <c r="AA135" s="20">
        <f t="shared" si="82"/>
        <v>13</v>
      </c>
      <c r="AB135" s="20">
        <f t="shared" si="82"/>
        <v>13</v>
      </c>
      <c r="AC135" s="20">
        <f t="shared" si="82"/>
        <v>13</v>
      </c>
      <c r="AD135" s="20">
        <f t="shared" si="82"/>
        <v>11</v>
      </c>
      <c r="AE135" s="20">
        <f t="shared" si="82"/>
        <v>13</v>
      </c>
      <c r="AF135" s="20">
        <f t="shared" si="82"/>
        <v>13</v>
      </c>
      <c r="AG135" s="20">
        <f t="shared" si="82"/>
        <v>15</v>
      </c>
      <c r="AH135" s="20">
        <f t="shared" si="82"/>
        <v>16</v>
      </c>
      <c r="AI135" s="20">
        <f t="shared" si="82"/>
        <v>17</v>
      </c>
      <c r="AJ135" s="20">
        <f t="shared" si="82"/>
        <v>18</v>
      </c>
      <c r="AK135" s="20">
        <f t="shared" si="82"/>
        <v>17</v>
      </c>
      <c r="AL135" s="20">
        <f t="shared" si="82"/>
        <v>16</v>
      </c>
      <c r="AM135" s="20">
        <f t="shared" si="82"/>
        <v>18</v>
      </c>
      <c r="AN135" s="20">
        <f t="shared" si="82"/>
        <v>17</v>
      </c>
      <c r="AO135" s="20">
        <f t="shared" si="82"/>
        <v>16</v>
      </c>
      <c r="AP135" s="20">
        <f t="shared" si="82"/>
        <v>16</v>
      </c>
      <c r="AQ135" s="20">
        <f t="shared" si="82"/>
        <v>17</v>
      </c>
      <c r="AR135" s="20">
        <f t="shared" si="82"/>
        <v>15</v>
      </c>
      <c r="AS135" s="20">
        <f t="shared" si="82"/>
        <v>16</v>
      </c>
      <c r="AT135" s="20">
        <f t="shared" si="82"/>
        <v>0</v>
      </c>
      <c r="AU135" s="20">
        <f t="shared" si="82"/>
        <v>0</v>
      </c>
      <c r="AV135" s="20">
        <f t="shared" si="82"/>
        <v>0</v>
      </c>
      <c r="AW135" s="38">
        <f t="shared" si="64"/>
        <v>408</v>
      </c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44">
        <f t="shared" si="65"/>
        <v>408</v>
      </c>
      <c r="CC135">
        <f>VLOOKUP(B135,[1]HK!$B$11:$Q$95,16,0)</f>
        <v>4</v>
      </c>
      <c r="CD135" s="35">
        <f t="shared" si="72"/>
        <v>4</v>
      </c>
    </row>
    <row r="136" spans="2:82" x14ac:dyDescent="0.3">
      <c r="B136" s="119" t="s">
        <v>172</v>
      </c>
      <c r="F136" s="124"/>
      <c r="G136" s="41" t="s">
        <v>68</v>
      </c>
      <c r="H136" s="20">
        <f t="shared" ref="H136:Q136" si="83">H120+H118+H111+H109+H114+H108</f>
        <v>3</v>
      </c>
      <c r="I136" s="20">
        <f t="shared" si="83"/>
        <v>2</v>
      </c>
      <c r="J136" s="20">
        <f t="shared" si="83"/>
        <v>0</v>
      </c>
      <c r="K136" s="20">
        <f t="shared" si="83"/>
        <v>0</v>
      </c>
      <c r="L136" s="20">
        <f t="shared" si="83"/>
        <v>0</v>
      </c>
      <c r="M136" s="20">
        <f t="shared" si="83"/>
        <v>0</v>
      </c>
      <c r="N136" s="20">
        <f t="shared" si="83"/>
        <v>0</v>
      </c>
      <c r="O136" s="20">
        <f t="shared" si="83"/>
        <v>0</v>
      </c>
      <c r="P136" s="20">
        <f t="shared" si="83"/>
        <v>0</v>
      </c>
      <c r="Q136" s="20">
        <f t="shared" si="83"/>
        <v>0</v>
      </c>
      <c r="R136" s="20">
        <f t="shared" ref="R136:AV136" si="84">R120+R118+R111+R109+R114+R108</f>
        <v>0</v>
      </c>
      <c r="S136" s="20">
        <f t="shared" si="84"/>
        <v>0</v>
      </c>
      <c r="T136" s="20">
        <f t="shared" si="84"/>
        <v>0</v>
      </c>
      <c r="U136" s="20">
        <f t="shared" si="84"/>
        <v>0</v>
      </c>
      <c r="V136" s="20">
        <f t="shared" si="84"/>
        <v>0</v>
      </c>
      <c r="W136" s="20">
        <f t="shared" si="84"/>
        <v>0</v>
      </c>
      <c r="X136" s="20">
        <f t="shared" si="84"/>
        <v>0</v>
      </c>
      <c r="Y136" s="20">
        <f t="shared" si="84"/>
        <v>0</v>
      </c>
      <c r="Z136" s="20">
        <f t="shared" si="84"/>
        <v>0</v>
      </c>
      <c r="AA136" s="20">
        <f t="shared" si="84"/>
        <v>0</v>
      </c>
      <c r="AB136" s="20">
        <f t="shared" si="84"/>
        <v>0</v>
      </c>
      <c r="AC136" s="20">
        <f t="shared" si="84"/>
        <v>3</v>
      </c>
      <c r="AD136" s="20">
        <f t="shared" si="84"/>
        <v>0</v>
      </c>
      <c r="AE136" s="20">
        <f t="shared" si="84"/>
        <v>0</v>
      </c>
      <c r="AF136" s="20">
        <f t="shared" si="84"/>
        <v>0</v>
      </c>
      <c r="AG136" s="20">
        <f t="shared" si="84"/>
        <v>0</v>
      </c>
      <c r="AH136" s="20">
        <f t="shared" si="84"/>
        <v>0</v>
      </c>
      <c r="AI136" s="20">
        <f t="shared" si="84"/>
        <v>1</v>
      </c>
      <c r="AJ136" s="20">
        <f t="shared" si="84"/>
        <v>0</v>
      </c>
      <c r="AK136" s="20">
        <f t="shared" si="84"/>
        <v>0</v>
      </c>
      <c r="AL136" s="20">
        <f t="shared" si="84"/>
        <v>1</v>
      </c>
      <c r="AM136" s="20">
        <f t="shared" si="84"/>
        <v>1</v>
      </c>
      <c r="AN136" s="20">
        <f t="shared" si="84"/>
        <v>0</v>
      </c>
      <c r="AO136" s="20">
        <f t="shared" si="84"/>
        <v>0</v>
      </c>
      <c r="AP136" s="20">
        <f t="shared" si="84"/>
        <v>0</v>
      </c>
      <c r="AQ136" s="20">
        <f t="shared" si="84"/>
        <v>0</v>
      </c>
      <c r="AR136" s="20">
        <f t="shared" si="84"/>
        <v>0</v>
      </c>
      <c r="AS136" s="20">
        <f t="shared" si="84"/>
        <v>0</v>
      </c>
      <c r="AT136" s="20">
        <f t="shared" si="84"/>
        <v>0</v>
      </c>
      <c r="AU136" s="20">
        <f t="shared" si="84"/>
        <v>0</v>
      </c>
      <c r="AV136" s="20">
        <f t="shared" si="84"/>
        <v>0</v>
      </c>
      <c r="AW136" s="38">
        <f t="shared" si="64"/>
        <v>6</v>
      </c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44">
        <f t="shared" si="65"/>
        <v>6</v>
      </c>
      <c r="CC136">
        <f>VLOOKUP(B136,[1]HK!$B$11:$Q$95,16,0)</f>
        <v>4</v>
      </c>
      <c r="CD136" s="35">
        <f t="shared" si="72"/>
        <v>4</v>
      </c>
    </row>
    <row r="137" spans="2:82" x14ac:dyDescent="0.3">
      <c r="B137" s="119" t="s">
        <v>174</v>
      </c>
      <c r="F137" s="124"/>
      <c r="G137" s="41" t="s">
        <v>70</v>
      </c>
      <c r="H137" s="38">
        <f t="shared" ref="H137:Q137" si="85">H136+H135</f>
        <v>16</v>
      </c>
      <c r="I137" s="38">
        <f t="shared" si="85"/>
        <v>12</v>
      </c>
      <c r="J137" s="38">
        <f t="shared" si="85"/>
        <v>13</v>
      </c>
      <c r="K137" s="38">
        <f t="shared" si="85"/>
        <v>13</v>
      </c>
      <c r="L137" s="38">
        <f t="shared" si="85"/>
        <v>13</v>
      </c>
      <c r="M137" s="38">
        <f t="shared" si="85"/>
        <v>13</v>
      </c>
      <c r="N137" s="38">
        <f t="shared" si="85"/>
        <v>13</v>
      </c>
      <c r="O137" s="38">
        <f t="shared" si="85"/>
        <v>14</v>
      </c>
      <c r="P137" s="38">
        <f t="shared" si="85"/>
        <v>13</v>
      </c>
      <c r="Q137" s="38">
        <f t="shared" si="85"/>
        <v>14</v>
      </c>
      <c r="R137" s="38">
        <f t="shared" ref="R137:AV137" si="86">R136+R135</f>
        <v>13</v>
      </c>
      <c r="S137" s="38">
        <f t="shared" si="86"/>
        <v>13</v>
      </c>
      <c r="T137" s="38">
        <f t="shared" si="86"/>
        <v>14</v>
      </c>
      <c r="U137" s="38">
        <f t="shared" si="86"/>
        <v>13</v>
      </c>
      <c r="V137" s="38">
        <f t="shared" si="86"/>
        <v>13</v>
      </c>
      <c r="W137" s="38">
        <f t="shared" si="86"/>
        <v>13</v>
      </c>
      <c r="X137" s="38">
        <f t="shared" si="86"/>
        <v>13</v>
      </c>
      <c r="Y137" s="38">
        <f t="shared" si="86"/>
        <v>13</v>
      </c>
      <c r="Z137" s="38">
        <f t="shared" si="86"/>
        <v>13</v>
      </c>
      <c r="AA137" s="38">
        <f t="shared" si="86"/>
        <v>13</v>
      </c>
      <c r="AB137" s="38">
        <f t="shared" si="86"/>
        <v>13</v>
      </c>
      <c r="AC137" s="38">
        <f t="shared" si="86"/>
        <v>16</v>
      </c>
      <c r="AD137" s="38">
        <f t="shared" si="86"/>
        <v>11</v>
      </c>
      <c r="AE137" s="38">
        <f t="shared" si="86"/>
        <v>13</v>
      </c>
      <c r="AF137" s="38">
        <f t="shared" si="86"/>
        <v>13</v>
      </c>
      <c r="AG137" s="38">
        <f t="shared" si="86"/>
        <v>15</v>
      </c>
      <c r="AH137" s="38">
        <f t="shared" si="86"/>
        <v>16</v>
      </c>
      <c r="AI137" s="38">
        <f t="shared" si="86"/>
        <v>18</v>
      </c>
      <c r="AJ137" s="38">
        <f t="shared" si="86"/>
        <v>18</v>
      </c>
      <c r="AK137" s="38">
        <f t="shared" si="86"/>
        <v>17</v>
      </c>
      <c r="AL137" s="38">
        <f t="shared" si="86"/>
        <v>17</v>
      </c>
      <c r="AM137" s="38">
        <f t="shared" si="86"/>
        <v>19</v>
      </c>
      <c r="AN137" s="38">
        <f t="shared" si="86"/>
        <v>17</v>
      </c>
      <c r="AO137" s="38">
        <f t="shared" si="86"/>
        <v>16</v>
      </c>
      <c r="AP137" s="38">
        <f t="shared" si="86"/>
        <v>16</v>
      </c>
      <c r="AQ137" s="38">
        <f t="shared" si="86"/>
        <v>17</v>
      </c>
      <c r="AR137" s="38">
        <f t="shared" si="86"/>
        <v>15</v>
      </c>
      <c r="AS137" s="38">
        <f t="shared" si="86"/>
        <v>16</v>
      </c>
      <c r="AT137" s="38">
        <f t="shared" si="86"/>
        <v>0</v>
      </c>
      <c r="AU137" s="38">
        <f t="shared" si="86"/>
        <v>0</v>
      </c>
      <c r="AV137" s="38">
        <f t="shared" si="86"/>
        <v>0</v>
      </c>
      <c r="AW137" s="38">
        <f t="shared" si="64"/>
        <v>414</v>
      </c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44">
        <f t="shared" si="65"/>
        <v>414</v>
      </c>
      <c r="CC137">
        <f>VLOOKUP(B137,[1]HK!$B$11:$Q$95,16,0)</f>
        <v>4</v>
      </c>
      <c r="CD137" s="35">
        <f t="shared" si="72"/>
        <v>4</v>
      </c>
    </row>
    <row r="138" spans="2:82" x14ac:dyDescent="0.3">
      <c r="B138" s="119" t="s">
        <v>176</v>
      </c>
      <c r="F138" s="124"/>
      <c r="G138" s="42" t="s">
        <v>69</v>
      </c>
      <c r="H138" s="38">
        <f t="shared" ref="H138:Q138" si="87">H135+H132+H129+H126</f>
        <v>55</v>
      </c>
      <c r="I138" s="38">
        <f t="shared" si="87"/>
        <v>52</v>
      </c>
      <c r="J138" s="38">
        <f t="shared" si="87"/>
        <v>54</v>
      </c>
      <c r="K138" s="38">
        <f t="shared" si="87"/>
        <v>54</v>
      </c>
      <c r="L138" s="38">
        <f t="shared" si="87"/>
        <v>54</v>
      </c>
      <c r="M138" s="38">
        <f t="shared" si="87"/>
        <v>54</v>
      </c>
      <c r="N138" s="38">
        <f t="shared" si="87"/>
        <v>53</v>
      </c>
      <c r="O138" s="38">
        <f t="shared" si="87"/>
        <v>54</v>
      </c>
      <c r="P138" s="38">
        <f t="shared" si="87"/>
        <v>55</v>
      </c>
      <c r="Q138" s="38">
        <f t="shared" si="87"/>
        <v>55</v>
      </c>
      <c r="R138" s="38">
        <f t="shared" ref="R138:AV138" si="88">R135+R132+R129+R126</f>
        <v>55</v>
      </c>
      <c r="S138" s="38">
        <f t="shared" si="88"/>
        <v>57</v>
      </c>
      <c r="T138" s="38">
        <f t="shared" si="88"/>
        <v>56</v>
      </c>
      <c r="U138" s="38">
        <f t="shared" si="88"/>
        <v>56</v>
      </c>
      <c r="V138" s="38">
        <f t="shared" si="88"/>
        <v>57</v>
      </c>
      <c r="W138" s="38">
        <f t="shared" si="88"/>
        <v>57</v>
      </c>
      <c r="X138" s="38">
        <f t="shared" si="88"/>
        <v>57</v>
      </c>
      <c r="Y138" s="38">
        <f t="shared" si="88"/>
        <v>57</v>
      </c>
      <c r="Z138" s="38">
        <f t="shared" si="88"/>
        <v>56</v>
      </c>
      <c r="AA138" s="38">
        <f t="shared" si="88"/>
        <v>57</v>
      </c>
      <c r="AB138" s="38">
        <f t="shared" si="88"/>
        <v>62</v>
      </c>
      <c r="AC138" s="38">
        <f t="shared" si="88"/>
        <v>64</v>
      </c>
      <c r="AD138" s="38">
        <f t="shared" si="88"/>
        <v>64</v>
      </c>
      <c r="AE138" s="38">
        <f t="shared" si="88"/>
        <v>61</v>
      </c>
      <c r="AF138" s="38">
        <f t="shared" si="88"/>
        <v>63</v>
      </c>
      <c r="AG138" s="38">
        <f t="shared" si="88"/>
        <v>63</v>
      </c>
      <c r="AH138" s="38">
        <f t="shared" si="88"/>
        <v>65</v>
      </c>
      <c r="AI138" s="38">
        <f t="shared" si="88"/>
        <v>72</v>
      </c>
      <c r="AJ138" s="38">
        <f t="shared" si="88"/>
        <v>73</v>
      </c>
      <c r="AK138" s="38">
        <f t="shared" si="88"/>
        <v>73</v>
      </c>
      <c r="AL138" s="38">
        <f t="shared" si="88"/>
        <v>71</v>
      </c>
      <c r="AM138" s="38">
        <f t="shared" si="88"/>
        <v>72</v>
      </c>
      <c r="AN138" s="38">
        <f t="shared" si="88"/>
        <v>69</v>
      </c>
      <c r="AO138" s="38">
        <f t="shared" si="88"/>
        <v>68</v>
      </c>
      <c r="AP138" s="38">
        <f t="shared" si="88"/>
        <v>67</v>
      </c>
      <c r="AQ138" s="38">
        <f t="shared" si="88"/>
        <v>66</v>
      </c>
      <c r="AR138" s="38">
        <f t="shared" si="88"/>
        <v>66</v>
      </c>
      <c r="AS138" s="38">
        <f t="shared" si="88"/>
        <v>71</v>
      </c>
      <c r="AT138" s="38">
        <f t="shared" si="88"/>
        <v>0</v>
      </c>
      <c r="AU138" s="38">
        <f t="shared" si="88"/>
        <v>0</v>
      </c>
      <c r="AV138" s="38">
        <f t="shared" si="88"/>
        <v>0</v>
      </c>
      <c r="AW138" s="38">
        <f t="shared" si="64"/>
        <v>1775</v>
      </c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44">
        <f t="shared" si="65"/>
        <v>1775</v>
      </c>
      <c r="CC138">
        <f>VLOOKUP(B138,[1]HK!$B$11:$Q$95,16,0)</f>
        <v>3</v>
      </c>
      <c r="CD138" s="35">
        <f t="shared" si="72"/>
        <v>3</v>
      </c>
    </row>
    <row r="139" spans="2:82" x14ac:dyDescent="0.3">
      <c r="B139" s="119" t="s">
        <v>178</v>
      </c>
      <c r="F139" s="124"/>
      <c r="G139" s="42" t="s">
        <v>74</v>
      </c>
      <c r="H139" s="38">
        <f t="shared" ref="H139:Q139" si="89">H136+H133+H130+H127</f>
        <v>4</v>
      </c>
      <c r="I139" s="38">
        <f t="shared" si="89"/>
        <v>2</v>
      </c>
      <c r="J139" s="38">
        <f t="shared" si="89"/>
        <v>0</v>
      </c>
      <c r="K139" s="38">
        <f t="shared" si="89"/>
        <v>0</v>
      </c>
      <c r="L139" s="38">
        <f t="shared" si="89"/>
        <v>0</v>
      </c>
      <c r="M139" s="38">
        <f t="shared" si="89"/>
        <v>0</v>
      </c>
      <c r="N139" s="38">
        <f t="shared" si="89"/>
        <v>0</v>
      </c>
      <c r="O139" s="38">
        <f t="shared" si="89"/>
        <v>0</v>
      </c>
      <c r="P139" s="38">
        <f t="shared" si="89"/>
        <v>0</v>
      </c>
      <c r="Q139" s="38">
        <f t="shared" si="89"/>
        <v>0</v>
      </c>
      <c r="R139" s="38">
        <f t="shared" ref="R139:AV139" si="90">R136+R133+R130+R127</f>
        <v>0</v>
      </c>
      <c r="S139" s="38">
        <f t="shared" si="90"/>
        <v>0</v>
      </c>
      <c r="T139" s="38">
        <f t="shared" si="90"/>
        <v>0</v>
      </c>
      <c r="U139" s="38">
        <f t="shared" si="90"/>
        <v>0</v>
      </c>
      <c r="V139" s="38">
        <f t="shared" si="90"/>
        <v>0</v>
      </c>
      <c r="W139" s="38">
        <f t="shared" si="90"/>
        <v>0</v>
      </c>
      <c r="X139" s="38">
        <f t="shared" si="90"/>
        <v>0</v>
      </c>
      <c r="Y139" s="38">
        <f t="shared" si="90"/>
        <v>0</v>
      </c>
      <c r="Z139" s="38">
        <f t="shared" si="90"/>
        <v>1</v>
      </c>
      <c r="AA139" s="38">
        <f t="shared" si="90"/>
        <v>0</v>
      </c>
      <c r="AB139" s="38">
        <f t="shared" si="90"/>
        <v>5</v>
      </c>
      <c r="AC139" s="38">
        <f t="shared" si="90"/>
        <v>9</v>
      </c>
      <c r="AD139" s="38">
        <f t="shared" si="90"/>
        <v>4</v>
      </c>
      <c r="AE139" s="38">
        <f t="shared" si="90"/>
        <v>0</v>
      </c>
      <c r="AF139" s="38">
        <f t="shared" si="90"/>
        <v>0</v>
      </c>
      <c r="AG139" s="38">
        <f t="shared" si="90"/>
        <v>0</v>
      </c>
      <c r="AH139" s="38">
        <f t="shared" si="90"/>
        <v>0</v>
      </c>
      <c r="AI139" s="38">
        <f t="shared" si="90"/>
        <v>1</v>
      </c>
      <c r="AJ139" s="38">
        <f t="shared" si="90"/>
        <v>0</v>
      </c>
      <c r="AK139" s="38">
        <f t="shared" si="90"/>
        <v>0</v>
      </c>
      <c r="AL139" s="38">
        <f t="shared" si="90"/>
        <v>1</v>
      </c>
      <c r="AM139" s="38">
        <f t="shared" si="90"/>
        <v>1</v>
      </c>
      <c r="AN139" s="38">
        <f t="shared" si="90"/>
        <v>0</v>
      </c>
      <c r="AO139" s="38">
        <f t="shared" si="90"/>
        <v>0</v>
      </c>
      <c r="AP139" s="38">
        <f t="shared" si="90"/>
        <v>0</v>
      </c>
      <c r="AQ139" s="38">
        <f t="shared" si="90"/>
        <v>0</v>
      </c>
      <c r="AR139" s="38">
        <f t="shared" si="90"/>
        <v>2</v>
      </c>
      <c r="AS139" s="38">
        <f t="shared" si="90"/>
        <v>3</v>
      </c>
      <c r="AT139" s="38">
        <f t="shared" si="90"/>
        <v>0</v>
      </c>
      <c r="AU139" s="38">
        <f t="shared" si="90"/>
        <v>0</v>
      </c>
      <c r="AV139" s="38">
        <f t="shared" si="90"/>
        <v>0</v>
      </c>
      <c r="AW139" s="38">
        <f t="shared" si="64"/>
        <v>27</v>
      </c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44">
        <f t="shared" si="65"/>
        <v>27</v>
      </c>
      <c r="CC139">
        <f>VLOOKUP(B139,[1]HK!$B$11:$Q$95,16,0)</f>
        <v>4</v>
      </c>
      <c r="CD139" s="35">
        <f t="shared" si="72"/>
        <v>4</v>
      </c>
    </row>
    <row r="140" spans="2:82" x14ac:dyDescent="0.3">
      <c r="B140" s="119" t="s">
        <v>180</v>
      </c>
      <c r="F140" s="124"/>
      <c r="G140" s="42" t="s">
        <v>75</v>
      </c>
      <c r="H140" s="38">
        <f t="shared" ref="H140:Q140" si="91">H139+H138</f>
        <v>59</v>
      </c>
      <c r="I140" s="38">
        <f t="shared" si="91"/>
        <v>54</v>
      </c>
      <c r="J140" s="38">
        <f t="shared" si="91"/>
        <v>54</v>
      </c>
      <c r="K140" s="38">
        <f t="shared" si="91"/>
        <v>54</v>
      </c>
      <c r="L140" s="38">
        <f t="shared" si="91"/>
        <v>54</v>
      </c>
      <c r="M140" s="38">
        <f t="shared" si="91"/>
        <v>54</v>
      </c>
      <c r="N140" s="38">
        <f t="shared" si="91"/>
        <v>53</v>
      </c>
      <c r="O140" s="38">
        <f t="shared" si="91"/>
        <v>54</v>
      </c>
      <c r="P140" s="38">
        <f t="shared" si="91"/>
        <v>55</v>
      </c>
      <c r="Q140" s="38">
        <f t="shared" si="91"/>
        <v>55</v>
      </c>
      <c r="R140" s="38">
        <f t="shared" ref="R140:AV140" si="92">R139+R138</f>
        <v>55</v>
      </c>
      <c r="S140" s="38">
        <f t="shared" si="92"/>
        <v>57</v>
      </c>
      <c r="T140" s="38">
        <f t="shared" si="92"/>
        <v>56</v>
      </c>
      <c r="U140" s="38">
        <f t="shared" si="92"/>
        <v>56</v>
      </c>
      <c r="V140" s="38">
        <f t="shared" si="92"/>
        <v>57</v>
      </c>
      <c r="W140" s="38">
        <f t="shared" si="92"/>
        <v>57</v>
      </c>
      <c r="X140" s="38">
        <f t="shared" si="92"/>
        <v>57</v>
      </c>
      <c r="Y140" s="38">
        <f t="shared" si="92"/>
        <v>57</v>
      </c>
      <c r="Z140" s="38">
        <f t="shared" si="92"/>
        <v>57</v>
      </c>
      <c r="AA140" s="38">
        <f t="shared" si="92"/>
        <v>57</v>
      </c>
      <c r="AB140" s="38">
        <f t="shared" si="92"/>
        <v>67</v>
      </c>
      <c r="AC140" s="38">
        <f t="shared" si="92"/>
        <v>73</v>
      </c>
      <c r="AD140" s="38">
        <f t="shared" si="92"/>
        <v>68</v>
      </c>
      <c r="AE140" s="38">
        <f t="shared" si="92"/>
        <v>61</v>
      </c>
      <c r="AF140" s="38">
        <f t="shared" si="92"/>
        <v>63</v>
      </c>
      <c r="AG140" s="38">
        <f t="shared" si="92"/>
        <v>63</v>
      </c>
      <c r="AH140" s="38">
        <f t="shared" si="92"/>
        <v>65</v>
      </c>
      <c r="AI140" s="38">
        <f t="shared" si="92"/>
        <v>73</v>
      </c>
      <c r="AJ140" s="38">
        <f t="shared" si="92"/>
        <v>73</v>
      </c>
      <c r="AK140" s="38">
        <f t="shared" si="92"/>
        <v>73</v>
      </c>
      <c r="AL140" s="38">
        <f t="shared" si="92"/>
        <v>72</v>
      </c>
      <c r="AM140" s="38">
        <f t="shared" si="92"/>
        <v>73</v>
      </c>
      <c r="AN140" s="38">
        <f t="shared" si="92"/>
        <v>69</v>
      </c>
      <c r="AO140" s="38">
        <f t="shared" si="92"/>
        <v>68</v>
      </c>
      <c r="AP140" s="38">
        <f t="shared" si="92"/>
        <v>67</v>
      </c>
      <c r="AQ140" s="38">
        <f t="shared" si="92"/>
        <v>66</v>
      </c>
      <c r="AR140" s="38">
        <f t="shared" si="92"/>
        <v>68</v>
      </c>
      <c r="AS140" s="38">
        <f t="shared" si="92"/>
        <v>74</v>
      </c>
      <c r="AT140" s="38">
        <f t="shared" si="92"/>
        <v>0</v>
      </c>
      <c r="AU140" s="38">
        <f t="shared" si="92"/>
        <v>0</v>
      </c>
      <c r="AV140" s="38">
        <f t="shared" si="92"/>
        <v>0</v>
      </c>
      <c r="AW140" s="38">
        <f t="shared" si="64"/>
        <v>1802</v>
      </c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44">
        <f t="shared" si="65"/>
        <v>1802</v>
      </c>
      <c r="CC140">
        <f>VLOOKUP(B140,[1]HK!$B$11:$Q$95,16,0)</f>
        <v>3</v>
      </c>
      <c r="CD140" s="35">
        <f t="shared" si="72"/>
        <v>3</v>
      </c>
    </row>
    <row r="141" spans="2:82" x14ac:dyDescent="0.3">
      <c r="B141" s="119" t="s">
        <v>182</v>
      </c>
      <c r="G141" s="68" t="s">
        <v>103</v>
      </c>
      <c r="AA141"/>
      <c r="AW141" s="67"/>
      <c r="CC141">
        <f>VLOOKUP(B141,[1]HK!$B$11:$Q$95,16,0)</f>
        <v>4</v>
      </c>
      <c r="CD141" s="35">
        <f t="shared" si="72"/>
        <v>4</v>
      </c>
    </row>
    <row r="142" spans="2:82" x14ac:dyDescent="0.3">
      <c r="B142" s="119" t="s">
        <v>184</v>
      </c>
      <c r="AA142"/>
      <c r="AW142" s="67"/>
    </row>
    <row r="143" spans="2:82" x14ac:dyDescent="0.3">
      <c r="B143" s="119" t="s">
        <v>186</v>
      </c>
      <c r="R143" s="38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</row>
    <row r="144" spans="2:82" x14ac:dyDescent="0.3">
      <c r="B144" s="119" t="s">
        <v>188</v>
      </c>
    </row>
    <row r="145" spans="2:2" x14ac:dyDescent="0.3">
      <c r="B145" s="119" t="s">
        <v>190</v>
      </c>
    </row>
    <row r="146" spans="2:2" x14ac:dyDescent="0.3">
      <c r="B146" s="119" t="s">
        <v>192</v>
      </c>
    </row>
    <row r="147" spans="2:2" x14ac:dyDescent="0.3">
      <c r="B147" s="119" t="s">
        <v>194</v>
      </c>
    </row>
    <row r="148" spans="2:2" x14ac:dyDescent="0.3">
      <c r="B148" s="119" t="s">
        <v>196</v>
      </c>
    </row>
    <row r="149" spans="2:2" x14ac:dyDescent="0.3">
      <c r="B149" s="119" t="s">
        <v>197</v>
      </c>
    </row>
    <row r="150" spans="2:2" x14ac:dyDescent="0.3">
      <c r="B150" s="119" t="s">
        <v>199</v>
      </c>
    </row>
    <row r="151" spans="2:2" x14ac:dyDescent="0.3">
      <c r="B151" s="119" t="s">
        <v>201</v>
      </c>
    </row>
    <row r="152" spans="2:2" x14ac:dyDescent="0.3">
      <c r="B152" s="119" t="s">
        <v>203</v>
      </c>
    </row>
    <row r="153" spans="2:2" x14ac:dyDescent="0.3">
      <c r="B153" s="119" t="s">
        <v>204</v>
      </c>
    </row>
    <row r="154" spans="2:2" x14ac:dyDescent="0.3">
      <c r="B154" s="119" t="s">
        <v>206</v>
      </c>
    </row>
    <row r="155" spans="2:2" x14ac:dyDescent="0.3">
      <c r="B155" s="119" t="s">
        <v>207</v>
      </c>
    </row>
    <row r="156" spans="2:2" x14ac:dyDescent="0.3">
      <c r="B156" s="119" t="s">
        <v>209</v>
      </c>
    </row>
    <row r="157" spans="2:2" x14ac:dyDescent="0.3">
      <c r="B157" s="119" t="s">
        <v>211</v>
      </c>
    </row>
    <row r="158" spans="2:2" x14ac:dyDescent="0.3">
      <c r="B158" s="119" t="s">
        <v>213</v>
      </c>
    </row>
    <row r="159" spans="2:2" x14ac:dyDescent="0.3">
      <c r="B159" s="119" t="s">
        <v>214</v>
      </c>
    </row>
    <row r="160" spans="2:2" x14ac:dyDescent="0.3">
      <c r="B160" s="119" t="s">
        <v>216</v>
      </c>
    </row>
    <row r="161" spans="2:2" x14ac:dyDescent="0.3">
      <c r="B161" s="119" t="s">
        <v>218</v>
      </c>
    </row>
    <row r="162" spans="2:2" x14ac:dyDescent="0.3">
      <c r="B162" s="119" t="s">
        <v>220</v>
      </c>
    </row>
    <row r="163" spans="2:2" x14ac:dyDescent="0.3">
      <c r="B163" s="119" t="s">
        <v>222</v>
      </c>
    </row>
    <row r="164" spans="2:2" x14ac:dyDescent="0.3">
      <c r="B164" s="119" t="s">
        <v>230</v>
      </c>
    </row>
    <row r="165" spans="2:2" x14ac:dyDescent="0.3">
      <c r="B165" s="119" t="s">
        <v>232</v>
      </c>
    </row>
    <row r="166" spans="2:2" x14ac:dyDescent="0.3">
      <c r="B166" s="119" t="s">
        <v>236</v>
      </c>
    </row>
    <row r="167" spans="2:2" x14ac:dyDescent="0.3">
      <c r="B167" s="119" t="s">
        <v>234</v>
      </c>
    </row>
    <row r="168" spans="2:2" x14ac:dyDescent="0.3">
      <c r="B168" s="119" t="s">
        <v>238</v>
      </c>
    </row>
    <row r="169" spans="2:2" x14ac:dyDescent="0.3">
      <c r="B169" s="119" t="s">
        <v>239</v>
      </c>
    </row>
    <row r="170" spans="2:2" x14ac:dyDescent="0.3">
      <c r="B170" s="119" t="s">
        <v>240</v>
      </c>
    </row>
    <row r="171" spans="2:2" x14ac:dyDescent="0.3">
      <c r="B171" s="120" t="s">
        <v>242</v>
      </c>
    </row>
    <row r="172" spans="2:2" x14ac:dyDescent="0.3">
      <c r="B172" s="120" t="s">
        <v>245</v>
      </c>
    </row>
    <row r="173" spans="2:2" x14ac:dyDescent="0.3">
      <c r="B173" s="120" t="s">
        <v>255</v>
      </c>
    </row>
    <row r="174" spans="2:2" x14ac:dyDescent="0.3">
      <c r="B174" s="120" t="s">
        <v>265</v>
      </c>
    </row>
    <row r="175" spans="2:2" x14ac:dyDescent="0.3">
      <c r="B175" s="119" t="s">
        <v>248</v>
      </c>
    </row>
    <row r="176" spans="2:2" x14ac:dyDescent="0.3">
      <c r="B176" s="121" t="s">
        <v>254</v>
      </c>
    </row>
    <row r="177" spans="2:2" x14ac:dyDescent="0.3">
      <c r="B177" s="121" t="s">
        <v>312</v>
      </c>
    </row>
    <row r="178" spans="2:2" x14ac:dyDescent="0.3">
      <c r="B178" s="121" t="s">
        <v>313</v>
      </c>
    </row>
    <row r="179" spans="2:2" x14ac:dyDescent="0.3">
      <c r="B179" s="122" t="s">
        <v>269</v>
      </c>
    </row>
    <row r="180" spans="2:2" x14ac:dyDescent="0.3">
      <c r="B180" s="121" t="s">
        <v>283</v>
      </c>
    </row>
    <row r="181" spans="2:2" x14ac:dyDescent="0.3">
      <c r="B181" s="121" t="s">
        <v>284</v>
      </c>
    </row>
    <row r="182" spans="2:2" x14ac:dyDescent="0.3">
      <c r="B182" s="121" t="s">
        <v>282</v>
      </c>
    </row>
    <row r="183" spans="2:2" x14ac:dyDescent="0.3">
      <c r="B183" s="121" t="s">
        <v>290</v>
      </c>
    </row>
    <row r="184" spans="2:2" x14ac:dyDescent="0.3">
      <c r="B184" s="121" t="s">
        <v>286</v>
      </c>
    </row>
    <row r="185" spans="2:2" x14ac:dyDescent="0.3">
      <c r="B185" s="121" t="s">
        <v>287</v>
      </c>
    </row>
    <row r="186" spans="2:2" x14ac:dyDescent="0.3">
      <c r="B186" s="121" t="s">
        <v>291</v>
      </c>
    </row>
    <row r="187" spans="2:2" x14ac:dyDescent="0.3">
      <c r="B187" s="121" t="s">
        <v>295</v>
      </c>
    </row>
    <row r="188" spans="2:2" x14ac:dyDescent="0.3">
      <c r="B188" s="121" t="s">
        <v>308</v>
      </c>
    </row>
    <row r="189" spans="2:2" x14ac:dyDescent="0.3">
      <c r="B189" s="121" t="s">
        <v>300</v>
      </c>
    </row>
    <row r="190" spans="2:2" x14ac:dyDescent="0.3">
      <c r="B190" s="121" t="s">
        <v>298</v>
      </c>
    </row>
    <row r="191" spans="2:2" x14ac:dyDescent="0.3">
      <c r="B191" s="121" t="s">
        <v>299</v>
      </c>
    </row>
    <row r="192" spans="2:2" x14ac:dyDescent="0.3">
      <c r="B192" s="121" t="s">
        <v>302</v>
      </c>
    </row>
    <row r="193" spans="2:2" x14ac:dyDescent="0.3">
      <c r="B193" s="121" t="s">
        <v>309</v>
      </c>
    </row>
    <row r="194" spans="2:2" x14ac:dyDescent="0.3">
      <c r="B194" s="121" t="s">
        <v>310</v>
      </c>
    </row>
    <row r="195" spans="2:2" x14ac:dyDescent="0.3">
      <c r="B195" s="119" t="s">
        <v>226</v>
      </c>
    </row>
    <row r="196" spans="2:2" x14ac:dyDescent="0.3">
      <c r="B196" s="122" t="s">
        <v>278</v>
      </c>
    </row>
  </sheetData>
  <autoFilter ref="A8:IG8" xr:uid="{00000000-0001-0000-0000-000000000000}"/>
  <mergeCells count="8">
    <mergeCell ref="F126:F140"/>
    <mergeCell ref="B1:AW1"/>
    <mergeCell ref="B2:AW2"/>
    <mergeCell ref="B3:AW3"/>
    <mergeCell ref="F4:R4"/>
    <mergeCell ref="B5:AW5"/>
    <mergeCell ref="B6:E7"/>
    <mergeCell ref="F6:AW7"/>
  </mergeCells>
  <phoneticPr fontId="23" type="noConversion"/>
  <conditionalFormatting sqref="C104:C124">
    <cfRule type="duplicateValues" dxfId="383" priority="4649"/>
    <cfRule type="duplicateValues" dxfId="382" priority="4650"/>
  </conditionalFormatting>
  <conditionalFormatting sqref="C104:C124">
    <cfRule type="duplicateValues" dxfId="381" priority="4648"/>
  </conditionalFormatting>
  <conditionalFormatting sqref="U18 S13 T20 AE84">
    <cfRule type="containsText" dxfId="380" priority="4640" operator="containsText" text="C/O">
      <formula>NOT(ISERROR(SEARCH("C/O",S13)))</formula>
    </cfRule>
  </conditionalFormatting>
  <conditionalFormatting sqref="C104">
    <cfRule type="duplicateValues" dxfId="379" priority="4637"/>
    <cfRule type="duplicateValues" dxfId="378" priority="4638"/>
  </conditionalFormatting>
  <conditionalFormatting sqref="C104">
    <cfRule type="duplicateValues" dxfId="377" priority="4636"/>
  </conditionalFormatting>
  <conditionalFormatting sqref="C104">
    <cfRule type="duplicateValues" dxfId="376" priority="4633"/>
    <cfRule type="duplicateValues" dxfId="375" priority="4634"/>
    <cfRule type="duplicateValues" dxfId="374" priority="4635"/>
  </conditionalFormatting>
  <conditionalFormatting sqref="C104">
    <cfRule type="duplicateValues" dxfId="373" priority="4632"/>
  </conditionalFormatting>
  <conditionalFormatting sqref="C104">
    <cfRule type="duplicateValues" dxfId="372" priority="4629"/>
    <cfRule type="duplicateValues" dxfId="371" priority="4630"/>
    <cfRule type="duplicateValues" dxfId="370" priority="4631"/>
  </conditionalFormatting>
  <conditionalFormatting sqref="C104">
    <cfRule type="duplicateValues" dxfId="369" priority="4628"/>
  </conditionalFormatting>
  <conditionalFormatting sqref="BB104:BE124 BB9:BE9 BQ102:BQ124 BK10:BK100 BA10:BE100 BQ10:BQ100">
    <cfRule type="cellIs" dxfId="368" priority="4627" operator="greaterThan">
      <formula>0</formula>
    </cfRule>
  </conditionalFormatting>
  <conditionalFormatting sqref="BQ10:BQ100">
    <cfRule type="cellIs" dxfId="367" priority="4626" operator="lessThan">
      <formula>0</formula>
    </cfRule>
  </conditionalFormatting>
  <conditionalFormatting sqref="H106:AV120">
    <cfRule type="cellIs" dxfId="366" priority="4625" operator="greaterThan">
      <formula>0</formula>
    </cfRule>
  </conditionalFormatting>
  <conditionalFormatting sqref="BT71:BT100 BT11:BU70">
    <cfRule type="cellIs" dxfId="365" priority="4620" operator="equal">
      <formula>FALSE</formula>
    </cfRule>
  </conditionalFormatting>
  <conditionalFormatting sqref="B9:C9">
    <cfRule type="duplicateValues" dxfId="364" priority="4617"/>
    <cfRule type="duplicateValues" dxfId="363" priority="4618"/>
  </conditionalFormatting>
  <conditionalFormatting sqref="B9:C9">
    <cfRule type="duplicateValues" dxfId="362" priority="4615"/>
    <cfRule type="duplicateValues" dxfId="361" priority="4616"/>
  </conditionalFormatting>
  <conditionalFormatting sqref="B9:C9">
    <cfRule type="duplicateValues" dxfId="360" priority="4614"/>
  </conditionalFormatting>
  <conditionalFormatting sqref="B9:C9">
    <cfRule type="duplicateValues" dxfId="359" priority="4611"/>
    <cfRule type="duplicateValues" dxfId="358" priority="4612"/>
    <cfRule type="duplicateValues" dxfId="357" priority="4613"/>
  </conditionalFormatting>
  <conditionalFormatting sqref="B9:C9">
    <cfRule type="duplicateValues" dxfId="356" priority="4610"/>
  </conditionalFormatting>
  <conditionalFormatting sqref="B9:C9">
    <cfRule type="duplicateValues" dxfId="355" priority="4609"/>
  </conditionalFormatting>
  <conditionalFormatting sqref="B9:C9">
    <cfRule type="duplicateValues" dxfId="354" priority="4606"/>
    <cfRule type="duplicateValues" dxfId="353" priority="4607"/>
    <cfRule type="duplicateValues" dxfId="352" priority="4608"/>
  </conditionalFormatting>
  <conditionalFormatting sqref="B8:C8">
    <cfRule type="duplicateValues" dxfId="351" priority="4605"/>
  </conditionalFormatting>
  <conditionalFormatting sqref="B8:C8">
    <cfRule type="duplicateValues" dxfId="350" priority="4603"/>
    <cfRule type="duplicateValues" dxfId="349" priority="4604"/>
  </conditionalFormatting>
  <conditionalFormatting sqref="B8:C8">
    <cfRule type="duplicateValues" dxfId="348" priority="4601"/>
    <cfRule type="duplicateValues" dxfId="347" priority="4602"/>
  </conditionalFormatting>
  <conditionalFormatting sqref="B8:C8">
    <cfRule type="duplicateValues" dxfId="346" priority="4598"/>
    <cfRule type="duplicateValues" dxfId="345" priority="4599"/>
    <cfRule type="duplicateValues" dxfId="344" priority="4600"/>
  </conditionalFormatting>
  <conditionalFormatting sqref="B8:C8">
    <cfRule type="duplicateValues" dxfId="343" priority="4597"/>
  </conditionalFormatting>
  <conditionalFormatting sqref="B8:C8">
    <cfRule type="duplicateValues" dxfId="342" priority="4596"/>
  </conditionalFormatting>
  <conditionalFormatting sqref="B8:C8">
    <cfRule type="duplicateValues" dxfId="341" priority="4593"/>
    <cfRule type="duplicateValues" dxfId="340" priority="4594"/>
    <cfRule type="duplicateValues" dxfId="339" priority="4595"/>
  </conditionalFormatting>
  <conditionalFormatting sqref="S13 U18 T20 AE84">
    <cfRule type="expression" dxfId="338" priority="2743">
      <formula>S$9=$F13</formula>
    </cfRule>
  </conditionalFormatting>
  <conditionalFormatting sqref="U18 S13 T20 AE84">
    <cfRule type="containsText" dxfId="337" priority="2741" operator="containsText" text="a">
      <formula>NOT(ISERROR(SEARCH("a",S13)))</formula>
    </cfRule>
  </conditionalFormatting>
  <conditionalFormatting sqref="U18 S13 T20 AE84">
    <cfRule type="containsText" dxfId="336" priority="2736" operator="containsText" text="C/O">
      <formula>NOT(ISERROR(SEARCH("C/O",S13)))</formula>
    </cfRule>
    <cfRule type="containsText" dxfId="335" priority="2737" operator="containsText" text="E+N">
      <formula>NOT(ISERROR(SEARCH("E+N",S13)))</formula>
    </cfRule>
    <cfRule type="containsText" dxfId="334" priority="2738" operator="containsText" text="M+N">
      <formula>NOT(ISERROR(SEARCH("M+N",S13)))</formula>
    </cfRule>
    <cfRule type="containsText" dxfId="333" priority="2739" operator="containsText" text="M+E">
      <formula>NOT(ISERROR(SEARCH("M+E",S13)))</formula>
    </cfRule>
    <cfRule type="cellIs" dxfId="332" priority="2740" operator="equal">
      <formula>"+"</formula>
    </cfRule>
  </conditionalFormatting>
  <conditionalFormatting sqref="U18 S13 T20 AE84">
    <cfRule type="containsText" dxfId="331" priority="2735" operator="containsText" text="O">
      <formula>NOT(ISERROR(SEARCH("O",S13)))</formula>
    </cfRule>
  </conditionalFormatting>
  <conditionalFormatting sqref="B97:C97">
    <cfRule type="duplicateValues" dxfId="330" priority="2101"/>
  </conditionalFormatting>
  <conditionalFormatting sqref="B82:C82">
    <cfRule type="duplicateValues" dxfId="329" priority="2083"/>
  </conditionalFormatting>
  <conditionalFormatting sqref="B82:C82">
    <cfRule type="duplicateValues" dxfId="328" priority="2082"/>
  </conditionalFormatting>
  <conditionalFormatting sqref="B99:C99">
    <cfRule type="duplicateValues" dxfId="327" priority="2076"/>
  </conditionalFormatting>
  <conditionalFormatting sqref="B99:C99">
    <cfRule type="duplicateValues" dxfId="326" priority="2075"/>
  </conditionalFormatting>
  <conditionalFormatting sqref="B99:C99">
    <cfRule type="duplicateValues" dxfId="325" priority="2074"/>
  </conditionalFormatting>
  <conditionalFormatting sqref="B91:C91">
    <cfRule type="duplicateValues" dxfId="324" priority="2044"/>
  </conditionalFormatting>
  <conditionalFormatting sqref="D78">
    <cfRule type="duplicateValues" dxfId="323" priority="1972"/>
    <cfRule type="duplicateValues" dxfId="322" priority="1973"/>
  </conditionalFormatting>
  <conditionalFormatting sqref="D78">
    <cfRule type="duplicateValues" dxfId="321" priority="1971"/>
  </conditionalFormatting>
  <conditionalFormatting sqref="D78">
    <cfRule type="duplicateValues" dxfId="320" priority="1968"/>
    <cfRule type="duplicateValues" dxfId="319" priority="1969"/>
    <cfRule type="duplicateValues" dxfId="318" priority="1970"/>
  </conditionalFormatting>
  <conditionalFormatting sqref="D78">
    <cfRule type="duplicateValues" dxfId="317" priority="1967"/>
  </conditionalFormatting>
  <conditionalFormatting sqref="D78">
    <cfRule type="duplicateValues" dxfId="316" priority="1966"/>
  </conditionalFormatting>
  <conditionalFormatting sqref="D78">
    <cfRule type="duplicateValues" dxfId="315" priority="1965"/>
  </conditionalFormatting>
  <conditionalFormatting sqref="D78">
    <cfRule type="duplicateValues" dxfId="314" priority="1962"/>
    <cfRule type="duplicateValues" dxfId="313" priority="1963"/>
    <cfRule type="duplicateValues" dxfId="312" priority="1964"/>
  </conditionalFormatting>
  <conditionalFormatting sqref="B96:C96">
    <cfRule type="duplicateValues" dxfId="311" priority="1939"/>
  </conditionalFormatting>
  <conditionalFormatting sqref="B96:C96">
    <cfRule type="duplicateValues" dxfId="310" priority="1938"/>
  </conditionalFormatting>
  <conditionalFormatting sqref="B96:C96">
    <cfRule type="duplicateValues" dxfId="309" priority="1772"/>
  </conditionalFormatting>
  <conditionalFormatting sqref="B96:C96">
    <cfRule type="duplicateValues" dxfId="308" priority="1770"/>
    <cfRule type="duplicateValues" dxfId="307" priority="1771"/>
  </conditionalFormatting>
  <conditionalFormatting sqref="B96:C96">
    <cfRule type="duplicateValues" dxfId="306" priority="1769"/>
  </conditionalFormatting>
  <conditionalFormatting sqref="B96:C96">
    <cfRule type="duplicateValues" dxfId="305" priority="1766"/>
    <cfRule type="duplicateValues" dxfId="304" priority="1767"/>
    <cfRule type="duplicateValues" dxfId="303" priority="1768"/>
  </conditionalFormatting>
  <conditionalFormatting sqref="B96:C96">
    <cfRule type="duplicateValues" dxfId="302" priority="1763"/>
    <cfRule type="duplicateValues" dxfId="301" priority="1764"/>
    <cfRule type="duplicateValues" dxfId="300" priority="1765"/>
  </conditionalFormatting>
  <conditionalFormatting sqref="B86:C86">
    <cfRule type="duplicateValues" dxfId="299" priority="1742"/>
  </conditionalFormatting>
  <conditionalFormatting sqref="B86:C86">
    <cfRule type="duplicateValues" dxfId="298" priority="1741"/>
  </conditionalFormatting>
  <conditionalFormatting sqref="B86:C86">
    <cfRule type="duplicateValues" dxfId="297" priority="1739"/>
    <cfRule type="duplicateValues" dxfId="296" priority="1740"/>
  </conditionalFormatting>
  <conditionalFormatting sqref="B86:C86">
    <cfRule type="duplicateValues" dxfId="295" priority="1737"/>
    <cfRule type="duplicateValues" dxfId="294" priority="1738"/>
  </conditionalFormatting>
  <conditionalFormatting sqref="B86:C86">
    <cfRule type="duplicateValues" dxfId="293" priority="1736"/>
  </conditionalFormatting>
  <conditionalFormatting sqref="B86:C86">
    <cfRule type="duplicateValues" dxfId="292" priority="1733"/>
    <cfRule type="duplicateValues" dxfId="291" priority="1734"/>
    <cfRule type="duplicateValues" dxfId="290" priority="1735"/>
  </conditionalFormatting>
  <conditionalFormatting sqref="B86:C86">
    <cfRule type="duplicateValues" dxfId="289" priority="1730"/>
    <cfRule type="duplicateValues" dxfId="288" priority="1731"/>
    <cfRule type="duplicateValues" dxfId="287" priority="1732"/>
  </conditionalFormatting>
  <conditionalFormatting sqref="B86:C86">
    <cfRule type="duplicateValues" dxfId="286" priority="1729"/>
  </conditionalFormatting>
  <conditionalFormatting sqref="AE84">
    <cfRule type="cellIs" dxfId="285" priority="1496" operator="equal">
      <formula>"O"</formula>
    </cfRule>
    <cfRule type="cellIs" dxfId="284" priority="1497" operator="equal">
      <formula>"O"</formula>
    </cfRule>
    <cfRule type="cellIs" dxfId="283" priority="1498" operator="equal">
      <formula>"M+E"</formula>
    </cfRule>
    <cfRule type="cellIs" dxfId="282" priority="1499" operator="equal">
      <formula>"O"</formula>
    </cfRule>
    <cfRule type="cellIs" dxfId="281" priority="1500" operator="equal">
      <formula>"A"</formula>
    </cfRule>
  </conditionalFormatting>
  <conditionalFormatting sqref="CB10:CB100">
    <cfRule type="containsText" dxfId="280" priority="676" operator="containsText" text="Compliance">
      <formula>NOT(ISERROR(SEARCH("Compliance",CB10)))</formula>
    </cfRule>
  </conditionalFormatting>
  <conditionalFormatting sqref="CB10:CB100">
    <cfRule type="containsText" dxfId="279" priority="675" operator="containsText" text="Non Compliance">
      <formula>NOT(ISERROR(SEARCH("Non Compliance",CB10)))</formula>
    </cfRule>
  </conditionalFormatting>
  <conditionalFormatting sqref="E39">
    <cfRule type="duplicateValues" dxfId="278" priority="487"/>
    <cfRule type="duplicateValues" dxfId="277" priority="488"/>
  </conditionalFormatting>
  <conditionalFormatting sqref="E39">
    <cfRule type="duplicateValues" dxfId="276" priority="486"/>
  </conditionalFormatting>
  <conditionalFormatting sqref="E39">
    <cfRule type="duplicateValues" dxfId="275" priority="483"/>
    <cfRule type="duplicateValues" dxfId="274" priority="484"/>
    <cfRule type="duplicateValues" dxfId="273" priority="485"/>
  </conditionalFormatting>
  <conditionalFormatting sqref="E39">
    <cfRule type="duplicateValues" dxfId="272" priority="482"/>
  </conditionalFormatting>
  <conditionalFormatting sqref="E39">
    <cfRule type="duplicateValues" dxfId="271" priority="481"/>
  </conditionalFormatting>
  <conditionalFormatting sqref="E39">
    <cfRule type="duplicateValues" dxfId="270" priority="480"/>
  </conditionalFormatting>
  <conditionalFormatting sqref="E39">
    <cfRule type="duplicateValues" dxfId="269" priority="477"/>
    <cfRule type="duplicateValues" dxfId="268" priority="478"/>
    <cfRule type="duplicateValues" dxfId="267" priority="479"/>
  </conditionalFormatting>
  <conditionalFormatting sqref="U18 S13 T20">
    <cfRule type="cellIs" dxfId="266" priority="446" operator="equal">
      <formula>"M+E"</formula>
    </cfRule>
    <cfRule type="cellIs" dxfId="265" priority="447" operator="equal">
      <formula>"M+N"</formula>
    </cfRule>
    <cfRule type="cellIs" dxfId="264" priority="448" operator="equal">
      <formula>"E+N"</formula>
    </cfRule>
    <cfRule type="cellIs" dxfId="263" priority="449" operator="equal">
      <formula>"A"</formula>
    </cfRule>
  </conditionalFormatting>
  <conditionalFormatting sqref="U18 S13 T20">
    <cfRule type="cellIs" dxfId="262" priority="444" operator="equal">
      <formula>"A"</formula>
    </cfRule>
    <cfRule type="cellIs" dxfId="261" priority="445" operator="equal">
      <formula>"A"</formula>
    </cfRule>
  </conditionalFormatting>
  <conditionalFormatting sqref="H86:Y88 Z88:AK88 AE89:AK90 AG91:AK91 AI93:AK93 AH94:AK94 AJ95:AK97 AI96:AI97 AH92:AK92 AI98:AK99 AA78:AK87 R72:R84 AL78:AV86 H23:Q26 H63:Q85 Q62 H10:Q21 S10:Y85 AA10:AV77 H28:Q61">
    <cfRule type="cellIs" dxfId="260" priority="432" operator="equal">
      <formula>"A"</formula>
    </cfRule>
  </conditionalFormatting>
  <conditionalFormatting sqref="U18 S13 T20 H86:Y88 Z88:AA88 AE91:AF91 H89:AD91 AP98:AP99 H23:Q26 H63:Q85 Q62 H10:Q21 AL10:AV97 H28:Q61">
    <cfRule type="cellIs" dxfId="259" priority="414" operator="equal">
      <formula>"O"</formula>
    </cfRule>
  </conditionalFormatting>
  <conditionalFormatting sqref="U18">
    <cfRule type="expression" dxfId="258" priority="297">
      <formula>U$9=#REF!</formula>
    </cfRule>
  </conditionalFormatting>
  <conditionalFormatting sqref="S13">
    <cfRule type="expression" dxfId="257" priority="280">
      <formula>S$9=#REF!</formula>
    </cfRule>
  </conditionalFormatting>
  <conditionalFormatting sqref="T20">
    <cfRule type="expression" dxfId="256" priority="263">
      <formula>T$9=#REF!</formula>
    </cfRule>
  </conditionalFormatting>
  <conditionalFormatting sqref="AB88:AK88 AE89:AK90 AG91:AK91 AI93:AK93 AH94:AK94 AJ95:AK97 AI96:AI97 AH92:AK92 AI98:AK99 S10:Y85 AA10:AK87">
    <cfRule type="cellIs" dxfId="255" priority="261" operator="equal">
      <formula>"O"</formula>
    </cfRule>
    <cfRule type="cellIs" dxfId="254" priority="262" operator="equal">
      <formula>"O"</formula>
    </cfRule>
  </conditionalFormatting>
  <conditionalFormatting sqref="R41">
    <cfRule type="cellIs" dxfId="253" priority="246" operator="equal">
      <formula>"O"</formula>
    </cfRule>
  </conditionalFormatting>
  <conditionalFormatting sqref="R41">
    <cfRule type="cellIs" dxfId="252" priority="245" operator="equal">
      <formula>"A"</formula>
    </cfRule>
  </conditionalFormatting>
  <conditionalFormatting sqref="R34">
    <cfRule type="cellIs" dxfId="251" priority="244" operator="equal">
      <formula>"O"</formula>
    </cfRule>
  </conditionalFormatting>
  <conditionalFormatting sqref="R34">
    <cfRule type="cellIs" dxfId="250" priority="243" operator="equal">
      <formula>"A"</formula>
    </cfRule>
  </conditionalFormatting>
  <conditionalFormatting sqref="R27">
    <cfRule type="cellIs" dxfId="249" priority="242" operator="equal">
      <formula>"O"</formula>
    </cfRule>
  </conditionalFormatting>
  <conditionalFormatting sqref="R27">
    <cfRule type="cellIs" dxfId="248" priority="241" operator="equal">
      <formula>"A"</formula>
    </cfRule>
  </conditionalFormatting>
  <conditionalFormatting sqref="R20">
    <cfRule type="cellIs" dxfId="247" priority="240" operator="equal">
      <formula>"O"</formula>
    </cfRule>
  </conditionalFormatting>
  <conditionalFormatting sqref="R20">
    <cfRule type="cellIs" dxfId="246" priority="239" operator="equal">
      <formula>"A"</formula>
    </cfRule>
  </conditionalFormatting>
  <conditionalFormatting sqref="R13">
    <cfRule type="cellIs" dxfId="245" priority="238" operator="equal">
      <formula>"O"</formula>
    </cfRule>
  </conditionalFormatting>
  <conditionalFormatting sqref="R13">
    <cfRule type="cellIs" dxfId="244" priority="237" operator="equal">
      <formula>"A"</formula>
    </cfRule>
  </conditionalFormatting>
  <conditionalFormatting sqref="R26">
    <cfRule type="cellIs" dxfId="243" priority="236" operator="equal">
      <formula>"O"</formula>
    </cfRule>
  </conditionalFormatting>
  <conditionalFormatting sqref="R26">
    <cfRule type="cellIs" dxfId="242" priority="235" operator="equal">
      <formula>"A"</formula>
    </cfRule>
  </conditionalFormatting>
  <conditionalFormatting sqref="R45">
    <cfRule type="cellIs" dxfId="241" priority="234" operator="equal">
      <formula>"A"</formula>
    </cfRule>
  </conditionalFormatting>
  <conditionalFormatting sqref="R45">
    <cfRule type="cellIs" dxfId="240" priority="232" operator="equal">
      <formula>"O"</formula>
    </cfRule>
    <cfRule type="cellIs" dxfId="239" priority="233" operator="equal">
      <formula>"O"</formula>
    </cfRule>
  </conditionalFormatting>
  <conditionalFormatting sqref="R43">
    <cfRule type="cellIs" dxfId="238" priority="231" operator="equal">
      <formula>"A"</formula>
    </cfRule>
  </conditionalFormatting>
  <conditionalFormatting sqref="R43">
    <cfRule type="cellIs" dxfId="237" priority="229" operator="equal">
      <formula>"O"</formula>
    </cfRule>
    <cfRule type="cellIs" dxfId="236" priority="230" operator="equal">
      <formula>"O"</formula>
    </cfRule>
  </conditionalFormatting>
  <conditionalFormatting sqref="R48">
    <cfRule type="cellIs" dxfId="235" priority="228" operator="equal">
      <formula>"O"</formula>
    </cfRule>
  </conditionalFormatting>
  <conditionalFormatting sqref="R48">
    <cfRule type="cellIs" dxfId="234" priority="227" operator="equal">
      <formula>"A"</formula>
    </cfRule>
  </conditionalFormatting>
  <conditionalFormatting sqref="R60">
    <cfRule type="cellIs" dxfId="233" priority="226" operator="equal">
      <formula>"O"</formula>
    </cfRule>
  </conditionalFormatting>
  <conditionalFormatting sqref="R60">
    <cfRule type="cellIs" dxfId="232" priority="225" operator="equal">
      <formula>"A"</formula>
    </cfRule>
  </conditionalFormatting>
  <conditionalFormatting sqref="R61">
    <cfRule type="cellIs" dxfId="231" priority="224" operator="equal">
      <formula>"O"</formula>
    </cfRule>
  </conditionalFormatting>
  <conditionalFormatting sqref="R61">
    <cfRule type="cellIs" dxfId="230" priority="223" operator="equal">
      <formula>"A"</formula>
    </cfRule>
  </conditionalFormatting>
  <conditionalFormatting sqref="R64">
    <cfRule type="cellIs" dxfId="229" priority="222" operator="equal">
      <formula>"O"</formula>
    </cfRule>
  </conditionalFormatting>
  <conditionalFormatting sqref="R64">
    <cfRule type="cellIs" dxfId="228" priority="221" operator="equal">
      <formula>"A"</formula>
    </cfRule>
  </conditionalFormatting>
  <conditionalFormatting sqref="R66">
    <cfRule type="cellIs" dxfId="227" priority="220" operator="equal">
      <formula>"O"</formula>
    </cfRule>
  </conditionalFormatting>
  <conditionalFormatting sqref="R66">
    <cfRule type="cellIs" dxfId="226" priority="219" operator="equal">
      <formula>"A"</formula>
    </cfRule>
  </conditionalFormatting>
  <conditionalFormatting sqref="R67">
    <cfRule type="cellIs" dxfId="225" priority="218" operator="equal">
      <formula>"O"</formula>
    </cfRule>
  </conditionalFormatting>
  <conditionalFormatting sqref="R67">
    <cfRule type="cellIs" dxfId="224" priority="217" operator="equal">
      <formula>"A"</formula>
    </cfRule>
  </conditionalFormatting>
  <conditionalFormatting sqref="R75">
    <cfRule type="cellIs" dxfId="223" priority="216" operator="equal">
      <formula>"O"</formula>
    </cfRule>
  </conditionalFormatting>
  <conditionalFormatting sqref="R75">
    <cfRule type="cellIs" dxfId="222" priority="215" operator="equal">
      <formula>"A"</formula>
    </cfRule>
  </conditionalFormatting>
  <conditionalFormatting sqref="R82">
    <cfRule type="cellIs" dxfId="221" priority="214" operator="equal">
      <formula>"O"</formula>
    </cfRule>
  </conditionalFormatting>
  <conditionalFormatting sqref="R82">
    <cfRule type="cellIs" dxfId="220" priority="213" operator="equal">
      <formula>"A"</formula>
    </cfRule>
  </conditionalFormatting>
  <conditionalFormatting sqref="R17:R22 R24:R29 R31:R36 R38:R43 R45:R50 R58:R70 R10:R15 R52:R56">
    <cfRule type="cellIs" dxfId="219" priority="212" operator="equal">
      <formula>"A"</formula>
    </cfRule>
  </conditionalFormatting>
  <conditionalFormatting sqref="AD80">
    <cfRule type="cellIs" dxfId="218" priority="211" operator="equal">
      <formula>"M+N"</formula>
    </cfRule>
  </conditionalFormatting>
  <conditionalFormatting sqref="AD82">
    <cfRule type="cellIs" dxfId="217" priority="210" operator="equal">
      <formula>"M+E"</formula>
    </cfRule>
  </conditionalFormatting>
  <conditionalFormatting sqref="Y50">
    <cfRule type="cellIs" dxfId="216" priority="209" operator="equal">
      <formula>"E+N"</formula>
    </cfRule>
  </conditionalFormatting>
  <conditionalFormatting sqref="AD85">
    <cfRule type="cellIs" dxfId="215" priority="206" operator="equal">
      <formula>"M+E"</formula>
    </cfRule>
  </conditionalFormatting>
  <conditionalFormatting sqref="H86:Y88 Z88:AA88 AE91:AF91 H89:AD91 AM100:AV100 H23:Q26 H63:Q85 Q62 H10:Q21 AL10:AV99 H28:Q61">
    <cfRule type="cellIs" dxfId="214" priority="203" operator="equal">
      <formula>"M+N"</formula>
    </cfRule>
    <cfRule type="cellIs" dxfId="213" priority="204" operator="equal">
      <formula>"E+N"</formula>
    </cfRule>
    <cfRule type="cellIs" dxfId="212" priority="205" operator="equal">
      <formula>"M+E"</formula>
    </cfRule>
  </conditionalFormatting>
  <conditionalFormatting sqref="R16">
    <cfRule type="cellIs" dxfId="211" priority="180" operator="equal">
      <formula>"O"</formula>
    </cfRule>
  </conditionalFormatting>
  <conditionalFormatting sqref="R16">
    <cfRule type="cellIs" dxfId="210" priority="179" operator="equal">
      <formula>"A"</formula>
    </cfRule>
  </conditionalFormatting>
  <conditionalFormatting sqref="R16">
    <cfRule type="cellIs" dxfId="209" priority="176" operator="equal">
      <formula>"M+N"</formula>
    </cfRule>
    <cfRule type="cellIs" dxfId="208" priority="177" operator="equal">
      <formula>"E+N"</formula>
    </cfRule>
    <cfRule type="cellIs" dxfId="207" priority="178" operator="equal">
      <formula>"M+E"</formula>
    </cfRule>
  </conditionalFormatting>
  <conditionalFormatting sqref="R23">
    <cfRule type="cellIs" dxfId="206" priority="175" operator="equal">
      <formula>"O"</formula>
    </cfRule>
  </conditionalFormatting>
  <conditionalFormatting sqref="R23">
    <cfRule type="cellIs" dxfId="205" priority="174" operator="equal">
      <formula>"A"</formula>
    </cfRule>
  </conditionalFormatting>
  <conditionalFormatting sqref="R23">
    <cfRule type="cellIs" dxfId="204" priority="171" operator="equal">
      <formula>"M+N"</formula>
    </cfRule>
    <cfRule type="cellIs" dxfId="203" priority="172" operator="equal">
      <formula>"E+N"</formula>
    </cfRule>
    <cfRule type="cellIs" dxfId="202" priority="173" operator="equal">
      <formula>"M+E"</formula>
    </cfRule>
  </conditionalFormatting>
  <conditionalFormatting sqref="R30">
    <cfRule type="cellIs" dxfId="201" priority="170" operator="equal">
      <formula>"O"</formula>
    </cfRule>
  </conditionalFormatting>
  <conditionalFormatting sqref="R30">
    <cfRule type="cellIs" dxfId="200" priority="169" operator="equal">
      <formula>"A"</formula>
    </cfRule>
  </conditionalFormatting>
  <conditionalFormatting sqref="R30">
    <cfRule type="cellIs" dxfId="199" priority="166" operator="equal">
      <formula>"M+N"</formula>
    </cfRule>
    <cfRule type="cellIs" dxfId="198" priority="167" operator="equal">
      <formula>"E+N"</formula>
    </cfRule>
    <cfRule type="cellIs" dxfId="197" priority="168" operator="equal">
      <formula>"M+E"</formula>
    </cfRule>
  </conditionalFormatting>
  <conditionalFormatting sqref="R37">
    <cfRule type="cellIs" dxfId="196" priority="165" operator="equal">
      <formula>"O"</formula>
    </cfRule>
  </conditionalFormatting>
  <conditionalFormatting sqref="R37">
    <cfRule type="cellIs" dxfId="195" priority="164" operator="equal">
      <formula>"A"</formula>
    </cfRule>
  </conditionalFormatting>
  <conditionalFormatting sqref="R37">
    <cfRule type="cellIs" dxfId="194" priority="161" operator="equal">
      <formula>"M+N"</formula>
    </cfRule>
    <cfRule type="cellIs" dxfId="193" priority="162" operator="equal">
      <formula>"E+N"</formula>
    </cfRule>
    <cfRule type="cellIs" dxfId="192" priority="163" operator="equal">
      <formula>"M+E"</formula>
    </cfRule>
  </conditionalFormatting>
  <conditionalFormatting sqref="R44">
    <cfRule type="cellIs" dxfId="191" priority="160" operator="equal">
      <formula>"O"</formula>
    </cfRule>
  </conditionalFormatting>
  <conditionalFormatting sqref="R44">
    <cfRule type="cellIs" dxfId="190" priority="159" operator="equal">
      <formula>"A"</formula>
    </cfRule>
  </conditionalFormatting>
  <conditionalFormatting sqref="R44">
    <cfRule type="cellIs" dxfId="189" priority="156" operator="equal">
      <formula>"M+N"</formula>
    </cfRule>
    <cfRule type="cellIs" dxfId="188" priority="157" operator="equal">
      <formula>"E+N"</formula>
    </cfRule>
    <cfRule type="cellIs" dxfId="187" priority="158" operator="equal">
      <formula>"M+E"</formula>
    </cfRule>
  </conditionalFormatting>
  <conditionalFormatting sqref="R51">
    <cfRule type="cellIs" dxfId="186" priority="155" operator="equal">
      <formula>"O"</formula>
    </cfRule>
  </conditionalFormatting>
  <conditionalFormatting sqref="R51">
    <cfRule type="cellIs" dxfId="185" priority="154" operator="equal">
      <formula>"A"</formula>
    </cfRule>
  </conditionalFormatting>
  <conditionalFormatting sqref="R51">
    <cfRule type="cellIs" dxfId="184" priority="151" operator="equal">
      <formula>"M+N"</formula>
    </cfRule>
    <cfRule type="cellIs" dxfId="183" priority="152" operator="equal">
      <formula>"E+N"</formula>
    </cfRule>
    <cfRule type="cellIs" dxfId="182" priority="153" operator="equal">
      <formula>"M+E"</formula>
    </cfRule>
  </conditionalFormatting>
  <conditionalFormatting sqref="R57">
    <cfRule type="cellIs" dxfId="181" priority="150" operator="equal">
      <formula>"O"</formula>
    </cfRule>
  </conditionalFormatting>
  <conditionalFormatting sqref="R57">
    <cfRule type="cellIs" dxfId="180" priority="149" operator="equal">
      <formula>"A"</formula>
    </cfRule>
  </conditionalFormatting>
  <conditionalFormatting sqref="R57">
    <cfRule type="cellIs" dxfId="179" priority="146" operator="equal">
      <formula>"M+N"</formula>
    </cfRule>
    <cfRule type="cellIs" dxfId="178" priority="147" operator="equal">
      <formula>"E+N"</formula>
    </cfRule>
    <cfRule type="cellIs" dxfId="177" priority="148" operator="equal">
      <formula>"M+E"</formula>
    </cfRule>
  </conditionalFormatting>
  <conditionalFormatting sqref="R71">
    <cfRule type="cellIs" dxfId="176" priority="145" operator="equal">
      <formula>"O"</formula>
    </cfRule>
  </conditionalFormatting>
  <conditionalFormatting sqref="R71">
    <cfRule type="cellIs" dxfId="175" priority="144" operator="equal">
      <formula>"A"</formula>
    </cfRule>
  </conditionalFormatting>
  <conditionalFormatting sqref="R71">
    <cfRule type="cellIs" dxfId="174" priority="141" operator="equal">
      <formula>"M+N"</formula>
    </cfRule>
    <cfRule type="cellIs" dxfId="173" priority="142" operator="equal">
      <formula>"E+N"</formula>
    </cfRule>
    <cfRule type="cellIs" dxfId="172" priority="143" operator="equal">
      <formula>"M+E"</formula>
    </cfRule>
  </conditionalFormatting>
  <conditionalFormatting sqref="R85">
    <cfRule type="cellIs" dxfId="171" priority="140" operator="equal">
      <formula>"O"</formula>
    </cfRule>
  </conditionalFormatting>
  <conditionalFormatting sqref="R85">
    <cfRule type="cellIs" dxfId="170" priority="139" operator="equal">
      <formula>"A"</formula>
    </cfRule>
  </conditionalFormatting>
  <conditionalFormatting sqref="R85">
    <cfRule type="cellIs" dxfId="169" priority="136" operator="equal">
      <formula>"M+N"</formula>
    </cfRule>
    <cfRule type="cellIs" dxfId="168" priority="137" operator="equal">
      <formula>"E+N"</formula>
    </cfRule>
    <cfRule type="cellIs" dxfId="167" priority="138" operator="equal">
      <formula>"M+E"</formula>
    </cfRule>
  </conditionalFormatting>
  <conditionalFormatting sqref="Z10:Z87">
    <cfRule type="cellIs" dxfId="166" priority="135" operator="equal">
      <formula>"A"</formula>
    </cfRule>
  </conditionalFormatting>
  <conditionalFormatting sqref="Z10:Z87">
    <cfRule type="cellIs" dxfId="165" priority="133" operator="equal">
      <formula>"O"</formula>
    </cfRule>
    <cfRule type="cellIs" dxfId="164" priority="134" operator="equal">
      <formula>"O"</formula>
    </cfRule>
  </conditionalFormatting>
  <conditionalFormatting sqref="AE89:AS90 AG91:AS91 AI93:AS93 AH94:AS94 AJ95:AS97 AI96:AI97 AH92:AS92 AI98:AS99 R10:AS88">
    <cfRule type="cellIs" dxfId="163" priority="131" operator="equal">
      <formula>"E+N"</formula>
    </cfRule>
    <cfRule type="cellIs" dxfId="162" priority="132" operator="equal">
      <formula>"M+E"</formula>
    </cfRule>
  </conditionalFormatting>
  <conditionalFormatting sqref="O89:AH91 AH92">
    <cfRule type="cellIs" dxfId="161" priority="130" operator="equal">
      <formula>"A"</formula>
    </cfRule>
  </conditionalFormatting>
  <conditionalFormatting sqref="H89:N89">
    <cfRule type="cellIs" dxfId="160" priority="129" operator="equal">
      <formula>"A"</formula>
    </cfRule>
  </conditionalFormatting>
  <conditionalFormatting sqref="H95:AH99">
    <cfRule type="cellIs" dxfId="159" priority="128" operator="equal">
      <formula>"A"</formula>
    </cfRule>
  </conditionalFormatting>
  <conditionalFormatting sqref="H91:AG94">
    <cfRule type="cellIs" dxfId="158" priority="127" operator="equal">
      <formula>"A"</formula>
    </cfRule>
  </conditionalFormatting>
  <conditionalFormatting sqref="H90:O90">
    <cfRule type="cellIs" dxfId="157" priority="126" operator="equal">
      <formula>"A"</formula>
    </cfRule>
  </conditionalFormatting>
  <conditionalFormatting sqref="H100:AL100">
    <cfRule type="cellIs" dxfId="156" priority="125" operator="equal">
      <formula>"A"</formula>
    </cfRule>
  </conditionalFormatting>
  <conditionalFormatting sqref="R63">
    <cfRule type="cellIs" dxfId="155" priority="124" operator="equal">
      <formula>"A"</formula>
    </cfRule>
  </conditionalFormatting>
  <conditionalFormatting sqref="R63">
    <cfRule type="cellIs" dxfId="154" priority="122" operator="equal">
      <formula>"O"</formula>
    </cfRule>
    <cfRule type="cellIs" dxfId="153" priority="123" operator="equal">
      <formula>"O"</formula>
    </cfRule>
  </conditionalFormatting>
  <conditionalFormatting sqref="H27:L27">
    <cfRule type="cellIs" dxfId="152" priority="111" operator="equal">
      <formula>"A"</formula>
    </cfRule>
    <cfRule type="cellIs" dxfId="151" priority="112" operator="equal">
      <formula>"O"</formula>
    </cfRule>
  </conditionalFormatting>
  <conditionalFormatting sqref="N27">
    <cfRule type="cellIs" dxfId="150" priority="109" operator="equal">
      <formula>"A"</formula>
    </cfRule>
    <cfRule type="cellIs" dxfId="149" priority="110" operator="equal">
      <formula>"O"</formula>
    </cfRule>
  </conditionalFormatting>
  <conditionalFormatting sqref="O27">
    <cfRule type="cellIs" dxfId="148" priority="107" operator="equal">
      <formula>"A"</formula>
    </cfRule>
    <cfRule type="cellIs" dxfId="147" priority="108" operator="equal">
      <formula>"O"</formula>
    </cfRule>
  </conditionalFormatting>
  <conditionalFormatting sqref="P27">
    <cfRule type="cellIs" dxfId="146" priority="105" operator="equal">
      <formula>"A"</formula>
    </cfRule>
    <cfRule type="cellIs" dxfId="145" priority="106" operator="equal">
      <formula>"O"</formula>
    </cfRule>
  </conditionalFormatting>
  <conditionalFormatting sqref="H22:L22">
    <cfRule type="cellIs" dxfId="144" priority="103" operator="equal">
      <formula>"A"</formula>
    </cfRule>
    <cfRule type="cellIs" dxfId="143" priority="104" operator="equal">
      <formula>"O"</formula>
    </cfRule>
  </conditionalFormatting>
  <conditionalFormatting sqref="Q22">
    <cfRule type="cellIs" dxfId="142" priority="101" operator="equal">
      <formula>"A"</formula>
    </cfRule>
    <cfRule type="cellIs" dxfId="141" priority="102" operator="equal">
      <formula>"O"</formula>
    </cfRule>
  </conditionalFormatting>
  <conditionalFormatting sqref="J62">
    <cfRule type="cellIs" dxfId="140" priority="99" operator="equal">
      <formula>"A"</formula>
    </cfRule>
    <cfRule type="cellIs" dxfId="139" priority="100" operator="equal">
      <formula>"O"</formula>
    </cfRule>
  </conditionalFormatting>
  <conditionalFormatting sqref="P62">
    <cfRule type="cellIs" dxfId="138" priority="97" operator="equal">
      <formula>"A"</formula>
    </cfRule>
    <cfRule type="cellIs" dxfId="137" priority="98" operator="equal">
      <formula>"O"</formula>
    </cfRule>
  </conditionalFormatting>
  <conditionalFormatting sqref="H62">
    <cfRule type="cellIs" dxfId="136" priority="95" operator="equal">
      <formula>"A"</formula>
    </cfRule>
    <cfRule type="cellIs" dxfId="135" priority="96" operator="equal">
      <formula>"O"</formula>
    </cfRule>
  </conditionalFormatting>
  <conditionalFormatting sqref="H10:AW100">
    <cfRule type="cellIs" dxfId="134" priority="28" operator="equal">
      <formula>"PR"</formula>
    </cfRule>
  </conditionalFormatting>
  <conditionalFormatting sqref="B100:C100">
    <cfRule type="duplicateValues" dxfId="133" priority="23143"/>
  </conditionalFormatting>
  <conditionalFormatting sqref="B100:C100">
    <cfRule type="duplicateValues" dxfId="132" priority="23144"/>
  </conditionalFormatting>
  <conditionalFormatting sqref="B100:C100">
    <cfRule type="duplicateValues" dxfId="131" priority="23145"/>
  </conditionalFormatting>
  <conditionalFormatting sqref="B100:C100">
    <cfRule type="duplicateValues" dxfId="130" priority="23146"/>
    <cfRule type="duplicateValues" dxfId="129" priority="23147"/>
  </conditionalFormatting>
  <conditionalFormatting sqref="B100:C100">
    <cfRule type="duplicateValues" dxfId="128" priority="23148"/>
    <cfRule type="duplicateValues" dxfId="127" priority="23149"/>
    <cfRule type="duplicateValues" dxfId="126" priority="23150"/>
  </conditionalFormatting>
  <conditionalFormatting sqref="B100:C100">
    <cfRule type="duplicateValues" dxfId="125" priority="23151"/>
  </conditionalFormatting>
  <conditionalFormatting sqref="B97:C97 B89:C89 B99:C100 B87:C87">
    <cfRule type="duplicateValues" dxfId="124" priority="23152"/>
    <cfRule type="duplicateValues" dxfId="123" priority="23153"/>
    <cfRule type="duplicateValues" dxfId="122" priority="23154"/>
  </conditionalFormatting>
  <conditionalFormatting sqref="B97:C97 B89:C89 B99:C100 B87:C87">
    <cfRule type="duplicateValues" dxfId="121" priority="23164"/>
  </conditionalFormatting>
  <conditionalFormatting sqref="B97:C97 B89:C89 B99:C100 B87:C87">
    <cfRule type="duplicateValues" dxfId="120" priority="23168"/>
    <cfRule type="duplicateValues" dxfId="119" priority="23169"/>
  </conditionalFormatting>
  <conditionalFormatting sqref="B97:C97 B89:C89 B99:C100 B87:C87">
    <cfRule type="duplicateValues" dxfId="118" priority="23176"/>
  </conditionalFormatting>
  <conditionalFormatting sqref="B97:C97 B89:C89 B99:C100 B87:C87">
    <cfRule type="duplicateValues" dxfId="117" priority="23180"/>
    <cfRule type="duplicateValues" dxfId="116" priority="23181"/>
    <cfRule type="duplicateValues" dxfId="115" priority="23182"/>
  </conditionalFormatting>
  <conditionalFormatting sqref="B97:C97 B89:C89 B99:C100 B87:C87">
    <cfRule type="duplicateValues" dxfId="114" priority="23192"/>
  </conditionalFormatting>
  <conditionalFormatting sqref="B97:C97 B89:C89 B99:C100 B87:C87">
    <cfRule type="duplicateValues" dxfId="113" priority="23196"/>
  </conditionalFormatting>
  <conditionalFormatting sqref="B90:C90">
    <cfRule type="duplicateValues" dxfId="112" priority="23200"/>
    <cfRule type="duplicateValues" dxfId="111" priority="23201"/>
  </conditionalFormatting>
  <conditionalFormatting sqref="B90:C90">
    <cfRule type="duplicateValues" dxfId="110" priority="23202"/>
  </conditionalFormatting>
  <conditionalFormatting sqref="B90:C90">
    <cfRule type="duplicateValues" dxfId="109" priority="23203"/>
    <cfRule type="duplicateValues" dxfId="108" priority="23204"/>
    <cfRule type="duplicateValues" dxfId="107" priority="23205"/>
  </conditionalFormatting>
  <conditionalFormatting sqref="B90:C90">
    <cfRule type="duplicateValues" dxfId="106" priority="23206"/>
  </conditionalFormatting>
  <conditionalFormatting sqref="B90:C90">
    <cfRule type="duplicateValues" dxfId="105" priority="23207"/>
  </conditionalFormatting>
  <conditionalFormatting sqref="B90:C90">
    <cfRule type="duplicateValues" dxfId="104" priority="23208"/>
  </conditionalFormatting>
  <conditionalFormatting sqref="B90:C90">
    <cfRule type="duplicateValues" dxfId="103" priority="23209"/>
    <cfRule type="duplicateValues" dxfId="102" priority="23210"/>
    <cfRule type="duplicateValues" dxfId="101" priority="23211"/>
  </conditionalFormatting>
  <conditionalFormatting sqref="B100:C100 B98:C98 B89:C90 B83:C84">
    <cfRule type="duplicateValues" dxfId="100" priority="23212"/>
  </conditionalFormatting>
  <conditionalFormatting sqref="B83:C83 B98:C98 B89:C90">
    <cfRule type="duplicateValues" dxfId="99" priority="23216"/>
  </conditionalFormatting>
  <conditionalFormatting sqref="B98:C99 B89:C90 B83:C83">
    <cfRule type="duplicateValues" dxfId="98" priority="23219"/>
  </conditionalFormatting>
  <conditionalFormatting sqref="B98:C100 B93 C94 B89:C90 B82:C85">
    <cfRule type="duplicateValues" dxfId="97" priority="23222"/>
  </conditionalFormatting>
  <conditionalFormatting sqref="B93 B8:C9 B82:C91 B94:C94 B96:C102 B197:C1048576 C103:C196">
    <cfRule type="duplicateValues" dxfId="96" priority="23227"/>
  </conditionalFormatting>
  <conditionalFormatting sqref="B82:C85 B93 B87:C91 B94:C94 B96:C100">
    <cfRule type="duplicateValues" dxfId="95" priority="23234"/>
  </conditionalFormatting>
  <conditionalFormatting sqref="B82:C85 B93 B87:C91 B94:C94 B96:C100">
    <cfRule type="duplicateValues" dxfId="94" priority="23239"/>
  </conditionalFormatting>
  <conditionalFormatting sqref="B82:C85 B93 B87:C91 B94:C94 B96:C100">
    <cfRule type="duplicateValues" dxfId="93" priority="23244"/>
    <cfRule type="duplicateValues" dxfId="92" priority="23245"/>
  </conditionalFormatting>
  <conditionalFormatting sqref="B82:C85 B93 B87:C91 B94:C94 B96:C100">
    <cfRule type="duplicateValues" dxfId="91" priority="23254"/>
    <cfRule type="duplicateValues" dxfId="90" priority="23255"/>
  </conditionalFormatting>
  <conditionalFormatting sqref="B82:C85 B93 B87:C91 B94:C94 B96:C100">
    <cfRule type="duplicateValues" dxfId="89" priority="23264"/>
  </conditionalFormatting>
  <conditionalFormatting sqref="B82:C85 B93 B87:C91 B94:C94 B96:C100">
    <cfRule type="duplicateValues" dxfId="88" priority="23269"/>
    <cfRule type="duplicateValues" dxfId="87" priority="23270"/>
    <cfRule type="duplicateValues" dxfId="86" priority="23271"/>
  </conditionalFormatting>
  <conditionalFormatting sqref="B82:C85 B93 B87:C91 B94:C94 B96:C100">
    <cfRule type="duplicateValues" dxfId="85" priority="23284"/>
    <cfRule type="duplicateValues" dxfId="84" priority="23285"/>
    <cfRule type="duplicateValues" dxfId="83" priority="23286"/>
  </conditionalFormatting>
  <conditionalFormatting sqref="B82:C85 B93 B87:C91 B94:C94 B96:C100">
    <cfRule type="duplicateValues" dxfId="82" priority="23299"/>
  </conditionalFormatting>
  <conditionalFormatting sqref="B197:B1048576 B8:B102">
    <cfRule type="duplicateValues" dxfId="81" priority="2"/>
  </conditionalFormatting>
  <conditionalFormatting sqref="B8:B1048576">
    <cfRule type="duplicateValues" dxfId="80" priority="1"/>
  </conditionalFormatting>
  <conditionalFormatting sqref="B10:B79">
    <cfRule type="duplicateValues" dxfId="0" priority="23733"/>
  </conditionalFormatting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37"/>
  <sheetViews>
    <sheetView zoomScale="80" zoomScaleNormal="80" workbookViewId="0">
      <selection activeCell="AW28" sqref="AW28"/>
    </sheetView>
  </sheetViews>
  <sheetFormatPr defaultRowHeight="14.4" x14ac:dyDescent="0.3"/>
  <cols>
    <col min="3" max="3" width="16.6640625" customWidth="1"/>
    <col min="4" max="4" width="9.109375" customWidth="1"/>
    <col min="5" max="7" width="6.88671875" customWidth="1"/>
    <col min="8" max="17" width="4.109375" hidden="1" customWidth="1"/>
    <col min="18" max="45" width="4.109375" customWidth="1"/>
    <col min="46" max="46" width="6.6640625" customWidth="1"/>
    <col min="48" max="48" width="9.109375" customWidth="1"/>
  </cols>
  <sheetData>
    <row r="1" spans="1:49" x14ac:dyDescent="0.3">
      <c r="B1" s="125" t="s">
        <v>314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</row>
    <row r="2" spans="1:49" x14ac:dyDescent="0.3">
      <c r="B2" s="125" t="s">
        <v>315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</row>
    <row r="3" spans="1:49" x14ac:dyDescent="0.3">
      <c r="B3" s="125" t="s">
        <v>319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</row>
    <row r="4" spans="1:49" x14ac:dyDescent="0.3">
      <c r="B4" s="123" t="s">
        <v>316</v>
      </c>
      <c r="C4" s="123"/>
      <c r="D4" s="123"/>
      <c r="E4" s="123">
        <v>28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</row>
    <row r="5" spans="1:49" x14ac:dyDescent="0.3">
      <c r="B5" s="127" t="s">
        <v>317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</row>
    <row r="8" spans="1:49" ht="23.4" x14ac:dyDescent="0.45">
      <c r="B8" t="s">
        <v>266</v>
      </c>
    </row>
    <row r="9" spans="1:49" ht="79.8" x14ac:dyDescent="0.3">
      <c r="A9" s="1" t="s">
        <v>50</v>
      </c>
      <c r="B9" s="2" t="s">
        <v>47</v>
      </c>
      <c r="C9" s="2" t="s">
        <v>104</v>
      </c>
      <c r="D9" s="71" t="s">
        <v>105</v>
      </c>
      <c r="E9" s="2" t="s">
        <v>49</v>
      </c>
      <c r="F9" s="1" t="s">
        <v>107</v>
      </c>
      <c r="G9" s="1" t="s">
        <v>0</v>
      </c>
      <c r="H9" s="69">
        <v>44948</v>
      </c>
      <c r="I9" s="69">
        <v>44949</v>
      </c>
      <c r="J9" s="69">
        <v>44950</v>
      </c>
      <c r="K9" s="69">
        <v>44951</v>
      </c>
      <c r="L9" s="69">
        <v>44952</v>
      </c>
      <c r="M9" s="69">
        <v>44953</v>
      </c>
      <c r="N9" s="69">
        <v>44954</v>
      </c>
      <c r="O9" s="69">
        <v>44955</v>
      </c>
      <c r="P9" s="69">
        <v>44956</v>
      </c>
      <c r="Q9" s="69">
        <v>44957</v>
      </c>
      <c r="R9" s="69">
        <v>44958</v>
      </c>
      <c r="S9" s="69">
        <v>44959</v>
      </c>
      <c r="T9" s="69">
        <v>44960</v>
      </c>
      <c r="U9" s="69">
        <v>44961</v>
      </c>
      <c r="V9" s="69">
        <v>44962</v>
      </c>
      <c r="W9" s="69">
        <v>44963</v>
      </c>
      <c r="X9" s="69">
        <v>44964</v>
      </c>
      <c r="Y9" s="69">
        <v>44965</v>
      </c>
      <c r="Z9" s="69">
        <v>44966</v>
      </c>
      <c r="AA9" s="69">
        <v>44967</v>
      </c>
      <c r="AB9" s="69">
        <v>44968</v>
      </c>
      <c r="AC9" s="69">
        <v>44969</v>
      </c>
      <c r="AD9" s="69">
        <v>44970</v>
      </c>
      <c r="AE9" s="69">
        <v>44971</v>
      </c>
      <c r="AF9" s="69">
        <v>44972</v>
      </c>
      <c r="AG9" s="69">
        <v>44973</v>
      </c>
      <c r="AH9" s="69">
        <v>44974</v>
      </c>
      <c r="AI9" s="69">
        <v>44975</v>
      </c>
      <c r="AJ9" s="69">
        <v>44976</v>
      </c>
      <c r="AK9" s="69">
        <v>44977</v>
      </c>
      <c r="AL9" s="69">
        <v>44978</v>
      </c>
      <c r="AM9" s="69">
        <v>44979</v>
      </c>
      <c r="AN9" s="69">
        <v>44980</v>
      </c>
      <c r="AO9" s="69">
        <v>44981</v>
      </c>
      <c r="AP9" s="69">
        <v>44982</v>
      </c>
      <c r="AQ9" s="69">
        <v>44983</v>
      </c>
      <c r="AR9" s="69">
        <v>44984</v>
      </c>
      <c r="AS9" s="69">
        <v>44985</v>
      </c>
      <c r="AT9" s="69" t="s">
        <v>267</v>
      </c>
      <c r="AU9" s="69" t="s">
        <v>43</v>
      </c>
      <c r="AV9" s="69" t="s">
        <v>307</v>
      </c>
    </row>
    <row r="10" spans="1:49" x14ac:dyDescent="0.3">
      <c r="A10" s="101"/>
      <c r="B10" s="102"/>
      <c r="C10" s="102"/>
      <c r="D10" s="103"/>
      <c r="E10" s="102"/>
      <c r="F10" s="101"/>
      <c r="G10" s="101"/>
      <c r="H10" s="95" t="s">
        <v>80</v>
      </c>
      <c r="I10" s="95" t="s">
        <v>79</v>
      </c>
      <c r="J10" s="95" t="s">
        <v>81</v>
      </c>
      <c r="K10" s="95" t="s">
        <v>84</v>
      </c>
      <c r="L10" s="95" t="s">
        <v>83</v>
      </c>
      <c r="M10" s="95" t="s">
        <v>85</v>
      </c>
      <c r="N10" s="95" t="s">
        <v>82</v>
      </c>
      <c r="O10" s="95" t="s">
        <v>80</v>
      </c>
      <c r="P10" s="95" t="s">
        <v>79</v>
      </c>
      <c r="Q10" s="95" t="s">
        <v>81</v>
      </c>
      <c r="R10" s="95" t="s">
        <v>84</v>
      </c>
      <c r="S10" s="95" t="s">
        <v>83</v>
      </c>
      <c r="T10" s="95" t="s">
        <v>85</v>
      </c>
      <c r="U10" s="95" t="s">
        <v>82</v>
      </c>
      <c r="V10" s="95" t="s">
        <v>80</v>
      </c>
      <c r="W10" s="95" t="s">
        <v>79</v>
      </c>
      <c r="X10" s="95" t="s">
        <v>81</v>
      </c>
      <c r="Y10" s="95" t="s">
        <v>84</v>
      </c>
      <c r="Z10" s="95" t="s">
        <v>83</v>
      </c>
      <c r="AA10" s="95" t="s">
        <v>85</v>
      </c>
      <c r="AB10" s="95" t="s">
        <v>82</v>
      </c>
      <c r="AC10" s="95" t="s">
        <v>80</v>
      </c>
      <c r="AD10" s="95" t="s">
        <v>79</v>
      </c>
      <c r="AE10" s="95" t="s">
        <v>81</v>
      </c>
      <c r="AF10" s="95" t="s">
        <v>84</v>
      </c>
      <c r="AG10" s="95" t="s">
        <v>83</v>
      </c>
      <c r="AH10" s="95" t="s">
        <v>85</v>
      </c>
      <c r="AI10" s="95" t="s">
        <v>82</v>
      </c>
      <c r="AJ10" s="95" t="s">
        <v>80</v>
      </c>
      <c r="AK10" s="95" t="s">
        <v>79</v>
      </c>
      <c r="AL10" s="95" t="s">
        <v>81</v>
      </c>
      <c r="AM10" s="95" t="s">
        <v>84</v>
      </c>
      <c r="AN10" s="95" t="s">
        <v>83</v>
      </c>
      <c r="AO10" s="95" t="s">
        <v>85</v>
      </c>
      <c r="AP10" s="95" t="s">
        <v>82</v>
      </c>
      <c r="AQ10" s="95" t="s">
        <v>80</v>
      </c>
      <c r="AR10" s="95" t="s">
        <v>79</v>
      </c>
      <c r="AS10" s="95" t="s">
        <v>81</v>
      </c>
      <c r="AT10" s="95"/>
      <c r="AU10" s="110"/>
      <c r="AV10" s="110"/>
    </row>
    <row r="11" spans="1:49" x14ac:dyDescent="0.3">
      <c r="A11">
        <v>1</v>
      </c>
      <c r="B11" t="s">
        <v>242</v>
      </c>
      <c r="C11" t="s">
        <v>258</v>
      </c>
      <c r="E11" t="s">
        <v>263</v>
      </c>
      <c r="H11" s="99" t="s">
        <v>24</v>
      </c>
      <c r="I11" s="99" t="s">
        <v>261</v>
      </c>
      <c r="J11" s="99" t="s">
        <v>261</v>
      </c>
      <c r="K11" s="99" t="s">
        <v>261</v>
      </c>
      <c r="L11" s="99" t="s">
        <v>261</v>
      </c>
      <c r="M11" s="99" t="s">
        <v>261</v>
      </c>
      <c r="N11" s="99" t="s">
        <v>261</v>
      </c>
      <c r="O11" s="20" t="s">
        <v>24</v>
      </c>
      <c r="P11" s="99" t="s">
        <v>261</v>
      </c>
      <c r="Q11" s="99" t="s">
        <v>261</v>
      </c>
      <c r="R11" s="99" t="s">
        <v>261</v>
      </c>
      <c r="S11" s="99" t="s">
        <v>261</v>
      </c>
      <c r="T11" s="99" t="s">
        <v>26</v>
      </c>
      <c r="U11" s="99" t="s">
        <v>261</v>
      </c>
      <c r="V11" s="99" t="s">
        <v>24</v>
      </c>
      <c r="W11" s="99" t="s">
        <v>261</v>
      </c>
      <c r="X11" s="99" t="s">
        <v>261</v>
      </c>
      <c r="Y11" s="99" t="s">
        <v>261</v>
      </c>
      <c r="Z11" s="99" t="s">
        <v>261</v>
      </c>
      <c r="AA11" s="99" t="s">
        <v>261</v>
      </c>
      <c r="AB11" s="99" t="s">
        <v>261</v>
      </c>
      <c r="AC11" s="99" t="s">
        <v>261</v>
      </c>
      <c r="AD11" s="99" t="s">
        <v>261</v>
      </c>
      <c r="AE11" s="99" t="s">
        <v>24</v>
      </c>
      <c r="AF11" s="99" t="s">
        <v>26</v>
      </c>
      <c r="AG11" s="99" t="s">
        <v>261</v>
      </c>
      <c r="AH11" s="99" t="s">
        <v>261</v>
      </c>
      <c r="AI11" s="99" t="s">
        <v>261</v>
      </c>
      <c r="AJ11" s="20" t="s">
        <v>26</v>
      </c>
      <c r="AK11" s="99" t="s">
        <v>26</v>
      </c>
      <c r="AL11" s="99" t="s">
        <v>261</v>
      </c>
      <c r="AM11" s="99" t="s">
        <v>261</v>
      </c>
      <c r="AN11" s="99" t="s">
        <v>26</v>
      </c>
      <c r="AO11" s="99" t="s">
        <v>26</v>
      </c>
      <c r="AP11" s="99" t="s">
        <v>261</v>
      </c>
      <c r="AQ11" s="20" t="s">
        <v>24</v>
      </c>
      <c r="AR11" s="20" t="s">
        <v>261</v>
      </c>
      <c r="AS11" s="20" t="s">
        <v>261</v>
      </c>
      <c r="AT11" s="111">
        <f>COUNTIF(R11:AS11,"G")+COUNTIF(R11:AS11,"M+E")</f>
        <v>19</v>
      </c>
      <c r="AU11" s="111">
        <f>COUNTIF(R11:AS11,"O")</f>
        <v>3</v>
      </c>
      <c r="AV11" s="111">
        <f>SUM(AT11:AU11)</f>
        <v>22</v>
      </c>
    </row>
    <row r="12" spans="1:49" x14ac:dyDescent="0.3">
      <c r="A12">
        <v>2</v>
      </c>
      <c r="B12" t="s">
        <v>144</v>
      </c>
      <c r="C12" t="s">
        <v>145</v>
      </c>
      <c r="E12" t="s">
        <v>263</v>
      </c>
      <c r="H12" s="99" t="s">
        <v>24</v>
      </c>
      <c r="I12" s="99" t="s">
        <v>261</v>
      </c>
      <c r="J12" s="99" t="s">
        <v>261</v>
      </c>
      <c r="K12" s="99" t="s">
        <v>261</v>
      </c>
      <c r="L12" s="99" t="s">
        <v>261</v>
      </c>
      <c r="M12" s="99" t="s">
        <v>261</v>
      </c>
      <c r="N12" s="99" t="s">
        <v>24</v>
      </c>
      <c r="O12" s="20" t="s">
        <v>26</v>
      </c>
      <c r="P12" s="20" t="s">
        <v>26</v>
      </c>
      <c r="Q12" s="99" t="s">
        <v>261</v>
      </c>
      <c r="R12" s="99" t="s">
        <v>26</v>
      </c>
      <c r="S12" s="99" t="s">
        <v>26</v>
      </c>
      <c r="T12" s="99" t="s">
        <v>26</v>
      </c>
      <c r="U12" s="99" t="s">
        <v>26</v>
      </c>
      <c r="V12" s="99" t="s">
        <v>26</v>
      </c>
      <c r="W12" s="99" t="s">
        <v>26</v>
      </c>
      <c r="X12" s="99" t="s">
        <v>26</v>
      </c>
      <c r="Y12" s="99" t="s">
        <v>26</v>
      </c>
      <c r="Z12" s="99" t="s">
        <v>26</v>
      </c>
      <c r="AA12" s="99" t="s">
        <v>26</v>
      </c>
      <c r="AB12" s="99" t="s">
        <v>26</v>
      </c>
      <c r="AC12" s="99" t="s">
        <v>26</v>
      </c>
      <c r="AD12" s="99" t="s">
        <v>26</v>
      </c>
      <c r="AE12" s="99" t="s">
        <v>26</v>
      </c>
      <c r="AF12" s="99" t="s">
        <v>26</v>
      </c>
      <c r="AG12" s="99" t="s">
        <v>26</v>
      </c>
      <c r="AH12" s="99" t="s">
        <v>26</v>
      </c>
      <c r="AI12" s="99" t="s">
        <v>26</v>
      </c>
      <c r="AJ12" s="99" t="s">
        <v>26</v>
      </c>
      <c r="AK12" s="20" t="s">
        <v>26</v>
      </c>
      <c r="AL12" s="99" t="s">
        <v>26</v>
      </c>
      <c r="AM12" s="99" t="s">
        <v>26</v>
      </c>
      <c r="AN12" s="99" t="s">
        <v>26</v>
      </c>
      <c r="AO12" s="99" t="s">
        <v>26</v>
      </c>
      <c r="AP12" s="99" t="s">
        <v>26</v>
      </c>
      <c r="AQ12" s="99" t="s">
        <v>26</v>
      </c>
      <c r="AR12" s="99" t="s">
        <v>26</v>
      </c>
      <c r="AS12" s="99" t="s">
        <v>26</v>
      </c>
      <c r="AT12" s="111">
        <f t="shared" ref="AT12:AT24" si="0">COUNTIF(R12:AS12,"G")+COUNTIF(R12:AS12,"M+E")</f>
        <v>0</v>
      </c>
      <c r="AU12" s="111">
        <f t="shared" ref="AU12:AU24" si="1">COUNTIF(R12:AS12,"O")</f>
        <v>0</v>
      </c>
      <c r="AV12" s="111">
        <f t="shared" ref="AV12:AV22" si="2">SUM(AT12:AU12)</f>
        <v>0</v>
      </c>
    </row>
    <row r="13" spans="1:49" x14ac:dyDescent="0.3">
      <c r="A13">
        <v>3</v>
      </c>
      <c r="B13" t="s">
        <v>260</v>
      </c>
      <c r="C13" t="s">
        <v>259</v>
      </c>
      <c r="E13" t="s">
        <v>263</v>
      </c>
      <c r="H13" s="99" t="s">
        <v>24</v>
      </c>
      <c r="I13" s="99" t="s">
        <v>261</v>
      </c>
      <c r="J13" s="99" t="s">
        <v>261</v>
      </c>
      <c r="K13" s="99" t="s">
        <v>261</v>
      </c>
      <c r="L13" s="99" t="s">
        <v>261</v>
      </c>
      <c r="M13" s="99" t="s">
        <v>261</v>
      </c>
      <c r="N13" s="99" t="s">
        <v>261</v>
      </c>
      <c r="O13" s="20" t="s">
        <v>24</v>
      </c>
      <c r="P13" s="99" t="s">
        <v>261</v>
      </c>
      <c r="Q13" s="99" t="s">
        <v>261</v>
      </c>
      <c r="R13" s="99" t="s">
        <v>261</v>
      </c>
      <c r="S13" s="99" t="s">
        <v>261</v>
      </c>
      <c r="T13" s="99" t="s">
        <v>261</v>
      </c>
      <c r="U13" s="99" t="s">
        <v>261</v>
      </c>
      <c r="V13" s="99" t="s">
        <v>24</v>
      </c>
      <c r="W13" s="99" t="s">
        <v>261</v>
      </c>
      <c r="X13" s="99" t="s">
        <v>261</v>
      </c>
      <c r="Y13" s="99" t="s">
        <v>261</v>
      </c>
      <c r="Z13" s="99" t="s">
        <v>261</v>
      </c>
      <c r="AA13" s="99" t="s">
        <v>261</v>
      </c>
      <c r="AB13" s="99" t="s">
        <v>261</v>
      </c>
      <c r="AC13" s="99" t="s">
        <v>261</v>
      </c>
      <c r="AD13" s="99" t="s">
        <v>261</v>
      </c>
      <c r="AE13" s="99" t="s">
        <v>24</v>
      </c>
      <c r="AF13" s="99" t="s">
        <v>261</v>
      </c>
      <c r="AG13" s="99" t="s">
        <v>261</v>
      </c>
      <c r="AH13" s="99" t="s">
        <v>261</v>
      </c>
      <c r="AI13" s="99" t="s">
        <v>261</v>
      </c>
      <c r="AJ13" s="20" t="s">
        <v>261</v>
      </c>
      <c r="AK13" s="99" t="s">
        <v>261</v>
      </c>
      <c r="AL13" s="99" t="s">
        <v>24</v>
      </c>
      <c r="AM13" s="99" t="s">
        <v>261</v>
      </c>
      <c r="AN13" s="99" t="s">
        <v>261</v>
      </c>
      <c r="AO13" s="99" t="s">
        <v>261</v>
      </c>
      <c r="AP13" s="99" t="s">
        <v>261</v>
      </c>
      <c r="AQ13" s="20" t="s">
        <v>261</v>
      </c>
      <c r="AR13" s="20" t="s">
        <v>26</v>
      </c>
      <c r="AS13" s="20" t="s">
        <v>26</v>
      </c>
      <c r="AT13" s="111">
        <f t="shared" si="0"/>
        <v>23</v>
      </c>
      <c r="AU13" s="111">
        <f t="shared" si="1"/>
        <v>3</v>
      </c>
      <c r="AV13" s="111">
        <f t="shared" si="2"/>
        <v>26</v>
      </c>
    </row>
    <row r="14" spans="1:49" x14ac:dyDescent="0.3">
      <c r="A14">
        <v>4</v>
      </c>
      <c r="B14" t="s">
        <v>141</v>
      </c>
      <c r="C14" t="s">
        <v>262</v>
      </c>
      <c r="E14" t="s">
        <v>263</v>
      </c>
      <c r="H14" s="99" t="s">
        <v>26</v>
      </c>
      <c r="I14" s="99" t="s">
        <v>26</v>
      </c>
      <c r="J14" s="99" t="s">
        <v>26</v>
      </c>
      <c r="K14" s="99" t="s">
        <v>26</v>
      </c>
      <c r="L14" s="99" t="s">
        <v>26</v>
      </c>
      <c r="M14" s="99" t="s">
        <v>26</v>
      </c>
      <c r="N14" s="99" t="s">
        <v>26</v>
      </c>
      <c r="O14" s="99" t="s">
        <v>26</v>
      </c>
      <c r="P14" s="99" t="s">
        <v>26</v>
      </c>
      <c r="Q14" s="99" t="s">
        <v>26</v>
      </c>
      <c r="R14" s="99" t="s">
        <v>26</v>
      </c>
      <c r="S14" s="99" t="s">
        <v>26</v>
      </c>
      <c r="T14" s="99" t="s">
        <v>26</v>
      </c>
      <c r="U14" s="99" t="s">
        <v>26</v>
      </c>
      <c r="V14" s="99" t="s">
        <v>26</v>
      </c>
      <c r="W14" s="99" t="s">
        <v>26</v>
      </c>
      <c r="X14" s="99" t="s">
        <v>26</v>
      </c>
      <c r="Y14" s="99" t="s">
        <v>26</v>
      </c>
      <c r="Z14" s="99" t="s">
        <v>26</v>
      </c>
      <c r="AA14" s="99" t="s">
        <v>26</v>
      </c>
      <c r="AB14" s="99" t="s">
        <v>26</v>
      </c>
      <c r="AC14" s="99" t="s">
        <v>26</v>
      </c>
      <c r="AD14" s="99" t="s">
        <v>26</v>
      </c>
      <c r="AE14" s="99" t="s">
        <v>26</v>
      </c>
      <c r="AF14" s="99" t="s">
        <v>26</v>
      </c>
      <c r="AG14" s="99" t="s">
        <v>26</v>
      </c>
      <c r="AH14" s="99" t="s">
        <v>26</v>
      </c>
      <c r="AI14" s="99" t="s">
        <v>26</v>
      </c>
      <c r="AJ14" s="99" t="s">
        <v>26</v>
      </c>
      <c r="AK14" s="99" t="s">
        <v>26</v>
      </c>
      <c r="AL14" s="99" t="s">
        <v>26</v>
      </c>
      <c r="AM14" s="99" t="s">
        <v>26</v>
      </c>
      <c r="AN14" s="99" t="s">
        <v>26</v>
      </c>
      <c r="AO14" s="99" t="s">
        <v>26</v>
      </c>
      <c r="AP14" s="99" t="s">
        <v>26</v>
      </c>
      <c r="AQ14" s="99" t="s">
        <v>26</v>
      </c>
      <c r="AR14" s="99" t="s">
        <v>26</v>
      </c>
      <c r="AS14" s="99" t="s">
        <v>26</v>
      </c>
      <c r="AT14" s="111">
        <f t="shared" si="0"/>
        <v>0</v>
      </c>
      <c r="AU14" s="111">
        <f t="shared" si="1"/>
        <v>0</v>
      </c>
      <c r="AV14" s="111">
        <f t="shared" si="2"/>
        <v>0</v>
      </c>
    </row>
    <row r="15" spans="1:49" ht="13.8" customHeight="1" x14ac:dyDescent="0.3">
      <c r="A15">
        <v>5</v>
      </c>
      <c r="B15" t="s">
        <v>135</v>
      </c>
      <c r="C15" t="s">
        <v>136</v>
      </c>
      <c r="E15" t="s">
        <v>263</v>
      </c>
      <c r="H15" s="20" t="s">
        <v>261</v>
      </c>
      <c r="I15" s="20" t="s">
        <v>261</v>
      </c>
      <c r="J15" s="20" t="s">
        <v>24</v>
      </c>
      <c r="K15" s="20" t="s">
        <v>261</v>
      </c>
      <c r="L15" s="20" t="s">
        <v>261</v>
      </c>
      <c r="M15" s="20" t="s">
        <v>261</v>
      </c>
      <c r="N15" s="20" t="s">
        <v>261</v>
      </c>
      <c r="O15" s="20" t="s">
        <v>261</v>
      </c>
      <c r="P15" s="20" t="s">
        <v>261</v>
      </c>
      <c r="Q15" s="20" t="s">
        <v>24</v>
      </c>
      <c r="R15" s="20" t="s">
        <v>26</v>
      </c>
      <c r="S15" s="20" t="s">
        <v>26</v>
      </c>
      <c r="T15" s="20" t="s">
        <v>26</v>
      </c>
      <c r="U15" s="20" t="s">
        <v>26</v>
      </c>
      <c r="V15" s="20" t="s">
        <v>26</v>
      </c>
      <c r="W15" s="20" t="s">
        <v>26</v>
      </c>
      <c r="X15" s="20" t="s">
        <v>26</v>
      </c>
      <c r="Y15" s="20" t="s">
        <v>26</v>
      </c>
      <c r="Z15" s="20" t="s">
        <v>26</v>
      </c>
      <c r="AA15" s="20" t="s">
        <v>26</v>
      </c>
      <c r="AB15" s="20" t="s">
        <v>26</v>
      </c>
      <c r="AC15" s="20" t="s">
        <v>26</v>
      </c>
      <c r="AD15" s="20" t="s">
        <v>26</v>
      </c>
      <c r="AE15" s="20" t="s">
        <v>26</v>
      </c>
      <c r="AF15" s="20" t="s">
        <v>26</v>
      </c>
      <c r="AG15" s="20" t="s">
        <v>26</v>
      </c>
      <c r="AH15" s="20" t="s">
        <v>26</v>
      </c>
      <c r="AI15" s="20" t="s">
        <v>26</v>
      </c>
      <c r="AJ15" s="20" t="s">
        <v>26</v>
      </c>
      <c r="AK15" s="20" t="s">
        <v>26</v>
      </c>
      <c r="AL15" s="20" t="s">
        <v>26</v>
      </c>
      <c r="AM15" s="20" t="s">
        <v>26</v>
      </c>
      <c r="AN15" s="20" t="s">
        <v>26</v>
      </c>
      <c r="AO15" s="20" t="s">
        <v>26</v>
      </c>
      <c r="AP15" s="20" t="s">
        <v>26</v>
      </c>
      <c r="AQ15" s="20" t="s">
        <v>26</v>
      </c>
      <c r="AR15" s="20" t="s">
        <v>26</v>
      </c>
      <c r="AS15" s="20" t="s">
        <v>26</v>
      </c>
      <c r="AT15" s="111">
        <f t="shared" si="0"/>
        <v>0</v>
      </c>
      <c r="AU15" s="111">
        <f t="shared" si="1"/>
        <v>0</v>
      </c>
      <c r="AV15" s="111">
        <f t="shared" si="2"/>
        <v>0</v>
      </c>
    </row>
    <row r="16" spans="1:49" x14ac:dyDescent="0.3">
      <c r="A16">
        <v>6</v>
      </c>
      <c r="B16" t="s">
        <v>278</v>
      </c>
      <c r="C16" s="116" t="s">
        <v>271</v>
      </c>
      <c r="E16" t="s">
        <v>263</v>
      </c>
      <c r="H16" s="20" t="s">
        <v>24</v>
      </c>
      <c r="I16" s="20" t="s">
        <v>261</v>
      </c>
      <c r="J16" s="20" t="s">
        <v>261</v>
      </c>
      <c r="K16" s="20" t="s">
        <v>261</v>
      </c>
      <c r="L16" s="20" t="s">
        <v>261</v>
      </c>
      <c r="M16" s="20" t="s">
        <v>261</v>
      </c>
      <c r="N16" s="20" t="s">
        <v>261</v>
      </c>
      <c r="O16" s="20" t="s">
        <v>24</v>
      </c>
      <c r="P16" s="20" t="s">
        <v>261</v>
      </c>
      <c r="Q16" s="20" t="s">
        <v>261</v>
      </c>
      <c r="R16" s="20" t="s">
        <v>261</v>
      </c>
      <c r="S16" s="99" t="s">
        <v>261</v>
      </c>
      <c r="T16" s="20" t="s">
        <v>261</v>
      </c>
      <c r="U16" s="99" t="s">
        <v>261</v>
      </c>
      <c r="V16" s="20" t="s">
        <v>24</v>
      </c>
      <c r="W16" s="20" t="s">
        <v>261</v>
      </c>
      <c r="X16" s="20" t="s">
        <v>261</v>
      </c>
      <c r="Y16" s="20" t="s">
        <v>261</v>
      </c>
      <c r="Z16" s="20" t="s">
        <v>261</v>
      </c>
      <c r="AA16" s="20" t="s">
        <v>261</v>
      </c>
      <c r="AB16" s="20" t="s">
        <v>261</v>
      </c>
      <c r="AC16" s="20" t="s">
        <v>261</v>
      </c>
      <c r="AD16" s="20" t="s">
        <v>261</v>
      </c>
      <c r="AE16" s="20" t="s">
        <v>24</v>
      </c>
      <c r="AF16" s="20" t="s">
        <v>29</v>
      </c>
      <c r="AG16" s="20" t="s">
        <v>261</v>
      </c>
      <c r="AH16" s="20" t="s">
        <v>261</v>
      </c>
      <c r="AI16" s="20" t="s">
        <v>261</v>
      </c>
      <c r="AJ16" s="20" t="s">
        <v>261</v>
      </c>
      <c r="AK16" s="20" t="s">
        <v>26</v>
      </c>
      <c r="AL16" s="20" t="s">
        <v>261</v>
      </c>
      <c r="AM16" s="20" t="s">
        <v>261</v>
      </c>
      <c r="AN16" s="20" t="s">
        <v>261</v>
      </c>
      <c r="AO16" s="20" t="s">
        <v>261</v>
      </c>
      <c r="AP16" s="20" t="s">
        <v>261</v>
      </c>
      <c r="AQ16" s="20" t="s">
        <v>24</v>
      </c>
      <c r="AR16" s="20" t="s">
        <v>261</v>
      </c>
      <c r="AS16" s="20" t="s">
        <v>261</v>
      </c>
      <c r="AT16" s="111">
        <f t="shared" si="0"/>
        <v>24</v>
      </c>
      <c r="AU16" s="111">
        <f t="shared" si="1"/>
        <v>3</v>
      </c>
      <c r="AV16" s="111">
        <f t="shared" si="2"/>
        <v>27</v>
      </c>
    </row>
    <row r="17" spans="1:48" x14ac:dyDescent="0.3">
      <c r="A17">
        <v>7</v>
      </c>
      <c r="B17" t="s">
        <v>274</v>
      </c>
      <c r="C17" t="s">
        <v>272</v>
      </c>
      <c r="E17" t="s">
        <v>263</v>
      </c>
      <c r="H17" s="20" t="s">
        <v>261</v>
      </c>
      <c r="I17" s="20" t="s">
        <v>261</v>
      </c>
      <c r="J17" s="20" t="s">
        <v>261</v>
      </c>
      <c r="K17" s="20" t="s">
        <v>261</v>
      </c>
      <c r="L17" s="20" t="s">
        <v>24</v>
      </c>
      <c r="M17" s="20" t="s">
        <v>261</v>
      </c>
      <c r="N17" s="20" t="s">
        <v>261</v>
      </c>
      <c r="O17" s="20" t="s">
        <v>261</v>
      </c>
      <c r="P17" s="20" t="s">
        <v>261</v>
      </c>
      <c r="Q17" s="20" t="s">
        <v>261</v>
      </c>
      <c r="R17" s="20" t="s">
        <v>261</v>
      </c>
      <c r="S17" s="20" t="s">
        <v>24</v>
      </c>
      <c r="T17" s="99" t="s">
        <v>261</v>
      </c>
      <c r="U17" s="99" t="s">
        <v>26</v>
      </c>
      <c r="V17" s="20" t="s">
        <v>26</v>
      </c>
      <c r="W17" s="20" t="s">
        <v>261</v>
      </c>
      <c r="X17" s="20" t="s">
        <v>261</v>
      </c>
      <c r="Y17" s="20" t="s">
        <v>261</v>
      </c>
      <c r="Z17" s="20" t="s">
        <v>24</v>
      </c>
      <c r="AA17" s="20" t="s">
        <v>261</v>
      </c>
      <c r="AB17" s="20" t="s">
        <v>261</v>
      </c>
      <c r="AC17" s="20" t="s">
        <v>261</v>
      </c>
      <c r="AD17" s="20" t="s">
        <v>261</v>
      </c>
      <c r="AE17" s="20" t="s">
        <v>261</v>
      </c>
      <c r="AF17" s="20" t="s">
        <v>261</v>
      </c>
      <c r="AG17" s="20" t="s">
        <v>24</v>
      </c>
      <c r="AH17" s="20" t="s">
        <v>261</v>
      </c>
      <c r="AI17" s="20" t="s">
        <v>261</v>
      </c>
      <c r="AJ17" s="20" t="s">
        <v>261</v>
      </c>
      <c r="AK17" s="20" t="s">
        <v>261</v>
      </c>
      <c r="AL17" s="20" t="s">
        <v>26</v>
      </c>
      <c r="AM17" s="20" t="s">
        <v>261</v>
      </c>
      <c r="AN17" s="20" t="s">
        <v>261</v>
      </c>
      <c r="AO17" s="20" t="s">
        <v>261</v>
      </c>
      <c r="AP17" s="20" t="s">
        <v>261</v>
      </c>
      <c r="AQ17" s="20" t="s">
        <v>261</v>
      </c>
      <c r="AR17" s="20" t="s">
        <v>261</v>
      </c>
      <c r="AS17" s="20" t="s">
        <v>24</v>
      </c>
      <c r="AT17" s="111">
        <f t="shared" si="0"/>
        <v>21</v>
      </c>
      <c r="AU17" s="111">
        <f t="shared" si="1"/>
        <v>4</v>
      </c>
      <c r="AV17" s="111">
        <f t="shared" si="2"/>
        <v>25</v>
      </c>
    </row>
    <row r="18" spans="1:48" x14ac:dyDescent="0.3">
      <c r="A18">
        <v>10</v>
      </c>
      <c r="B18" t="s">
        <v>213</v>
      </c>
      <c r="C18" t="s">
        <v>106</v>
      </c>
      <c r="E18" t="s">
        <v>263</v>
      </c>
      <c r="H18" s="20" t="s">
        <v>26</v>
      </c>
      <c r="I18" s="20" t="s">
        <v>261</v>
      </c>
      <c r="J18" s="20" t="s">
        <v>24</v>
      </c>
      <c r="K18" s="20" t="s">
        <v>261</v>
      </c>
      <c r="L18" s="20" t="s">
        <v>261</v>
      </c>
      <c r="M18" s="20" t="s">
        <v>261</v>
      </c>
      <c r="N18" s="20" t="s">
        <v>261</v>
      </c>
      <c r="O18" s="20" t="s">
        <v>261</v>
      </c>
      <c r="P18" s="20" t="s">
        <v>24</v>
      </c>
      <c r="Q18" s="99" t="s">
        <v>26</v>
      </c>
      <c r="R18" s="20" t="s">
        <v>26</v>
      </c>
      <c r="S18" s="20" t="s">
        <v>26</v>
      </c>
      <c r="T18" s="20" t="s">
        <v>26</v>
      </c>
      <c r="U18" s="20" t="s">
        <v>26</v>
      </c>
      <c r="V18" s="20" t="s">
        <v>26</v>
      </c>
      <c r="W18" s="20" t="s">
        <v>26</v>
      </c>
      <c r="X18" s="20" t="s">
        <v>26</v>
      </c>
      <c r="Y18" s="20" t="s">
        <v>26</v>
      </c>
      <c r="Z18" s="20" t="s">
        <v>26</v>
      </c>
      <c r="AA18" s="20" t="s">
        <v>26</v>
      </c>
      <c r="AB18" s="20" t="s">
        <v>26</v>
      </c>
      <c r="AC18" s="20" t="s">
        <v>26</v>
      </c>
      <c r="AD18" s="20" t="s">
        <v>26</v>
      </c>
      <c r="AE18" s="20" t="s">
        <v>26</v>
      </c>
      <c r="AF18" s="20" t="s">
        <v>26</v>
      </c>
      <c r="AG18" s="20" t="s">
        <v>26</v>
      </c>
      <c r="AH18" s="20" t="s">
        <v>26</v>
      </c>
      <c r="AI18" s="20" t="s">
        <v>26</v>
      </c>
      <c r="AJ18" s="20" t="s">
        <v>26</v>
      </c>
      <c r="AK18" s="20" t="s">
        <v>26</v>
      </c>
      <c r="AL18" s="99" t="s">
        <v>26</v>
      </c>
      <c r="AM18" s="99" t="s">
        <v>26</v>
      </c>
      <c r="AN18" s="99" t="s">
        <v>26</v>
      </c>
      <c r="AO18" s="99" t="s">
        <v>26</v>
      </c>
      <c r="AP18" s="99" t="s">
        <v>26</v>
      </c>
      <c r="AQ18" s="99" t="s">
        <v>26</v>
      </c>
      <c r="AR18" s="99" t="s">
        <v>26</v>
      </c>
      <c r="AS18" s="99" t="s">
        <v>26</v>
      </c>
      <c r="AT18" s="111">
        <f t="shared" si="0"/>
        <v>0</v>
      </c>
      <c r="AU18" s="111">
        <f t="shared" si="1"/>
        <v>0</v>
      </c>
      <c r="AV18" s="111">
        <f t="shared" si="2"/>
        <v>0</v>
      </c>
    </row>
    <row r="19" spans="1:48" x14ac:dyDescent="0.3">
      <c r="A19">
        <v>11</v>
      </c>
      <c r="B19" t="s">
        <v>120</v>
      </c>
      <c r="C19" s="116" t="s">
        <v>273</v>
      </c>
      <c r="E19" t="s">
        <v>263</v>
      </c>
      <c r="H19" s="20" t="s">
        <v>261</v>
      </c>
      <c r="I19" s="20" t="s">
        <v>261</v>
      </c>
      <c r="J19" s="20" t="s">
        <v>24</v>
      </c>
      <c r="K19" s="20" t="s">
        <v>261</v>
      </c>
      <c r="L19" s="20" t="s">
        <v>261</v>
      </c>
      <c r="M19" s="20" t="s">
        <v>261</v>
      </c>
      <c r="N19" s="20" t="s">
        <v>261</v>
      </c>
      <c r="O19" s="20" t="s">
        <v>261</v>
      </c>
      <c r="P19" s="20" t="s">
        <v>261</v>
      </c>
      <c r="Q19" s="20" t="s">
        <v>24</v>
      </c>
      <c r="R19" s="20" t="s">
        <v>261</v>
      </c>
      <c r="S19" s="99" t="s">
        <v>261</v>
      </c>
      <c r="T19" s="99" t="s">
        <v>261</v>
      </c>
      <c r="U19" s="99" t="s">
        <v>261</v>
      </c>
      <c r="V19" s="20" t="s">
        <v>261</v>
      </c>
      <c r="W19" s="20" t="s">
        <v>261</v>
      </c>
      <c r="X19" s="20" t="s">
        <v>24</v>
      </c>
      <c r="Y19" s="20" t="s">
        <v>261</v>
      </c>
      <c r="Z19" s="20" t="s">
        <v>261</v>
      </c>
      <c r="AA19" s="20" t="s">
        <v>261</v>
      </c>
      <c r="AB19" s="20" t="s">
        <v>261</v>
      </c>
      <c r="AC19" s="20" t="s">
        <v>29</v>
      </c>
      <c r="AD19" s="20" t="s">
        <v>261</v>
      </c>
      <c r="AE19" s="20" t="s">
        <v>24</v>
      </c>
      <c r="AF19" s="20" t="s">
        <v>29</v>
      </c>
      <c r="AG19" s="20" t="s">
        <v>29</v>
      </c>
      <c r="AH19" s="20" t="s">
        <v>261</v>
      </c>
      <c r="AI19" s="20" t="s">
        <v>261</v>
      </c>
      <c r="AJ19" s="20" t="s">
        <v>261</v>
      </c>
      <c r="AK19" s="20" t="s">
        <v>261</v>
      </c>
      <c r="AL19" s="20" t="s">
        <v>261</v>
      </c>
      <c r="AM19" s="20" t="s">
        <v>261</v>
      </c>
      <c r="AN19" s="20" t="s">
        <v>261</v>
      </c>
      <c r="AO19" s="20" t="s">
        <v>261</v>
      </c>
      <c r="AP19" s="20" t="s">
        <v>261</v>
      </c>
      <c r="AQ19" s="20" t="s">
        <v>261</v>
      </c>
      <c r="AR19" s="20" t="s">
        <v>24</v>
      </c>
      <c r="AS19" s="20" t="s">
        <v>261</v>
      </c>
      <c r="AT19" s="111">
        <f t="shared" si="0"/>
        <v>25</v>
      </c>
      <c r="AU19" s="111">
        <f t="shared" si="1"/>
        <v>3</v>
      </c>
      <c r="AV19" s="111">
        <f t="shared" si="2"/>
        <v>28</v>
      </c>
    </row>
    <row r="20" spans="1:48" x14ac:dyDescent="0.3">
      <c r="A20">
        <v>12</v>
      </c>
      <c r="B20" t="s">
        <v>279</v>
      </c>
      <c r="C20" t="s">
        <v>30</v>
      </c>
      <c r="E20" t="s">
        <v>263</v>
      </c>
      <c r="H20" s="20" t="s">
        <v>261</v>
      </c>
      <c r="I20" s="20" t="s">
        <v>261</v>
      </c>
      <c r="J20" s="20" t="s">
        <v>261</v>
      </c>
      <c r="K20" s="20" t="s">
        <v>24</v>
      </c>
      <c r="L20" s="20" t="s">
        <v>261</v>
      </c>
      <c r="M20" s="20" t="s">
        <v>261</v>
      </c>
      <c r="N20" s="20" t="s">
        <v>261</v>
      </c>
      <c r="O20" s="20" t="s">
        <v>261</v>
      </c>
      <c r="P20" s="20" t="s">
        <v>261</v>
      </c>
      <c r="Q20" s="20" t="s">
        <v>261</v>
      </c>
      <c r="R20" s="20" t="s">
        <v>24</v>
      </c>
      <c r="S20" s="99" t="s">
        <v>261</v>
      </c>
      <c r="T20" s="99" t="s">
        <v>261</v>
      </c>
      <c r="U20" s="99" t="s">
        <v>261</v>
      </c>
      <c r="V20" s="20" t="s">
        <v>261</v>
      </c>
      <c r="W20" s="20" t="s">
        <v>261</v>
      </c>
      <c r="X20" s="20" t="s">
        <v>261</v>
      </c>
      <c r="Y20" s="20" t="s">
        <v>24</v>
      </c>
      <c r="Z20" s="20" t="s">
        <v>261</v>
      </c>
      <c r="AA20" s="20" t="s">
        <v>261</v>
      </c>
      <c r="AB20" s="20" t="s">
        <v>261</v>
      </c>
      <c r="AC20" s="20" t="s">
        <v>261</v>
      </c>
      <c r="AD20" s="20" t="s">
        <v>261</v>
      </c>
      <c r="AE20" s="20" t="s">
        <v>261</v>
      </c>
      <c r="AF20" s="20" t="s">
        <v>24</v>
      </c>
      <c r="AG20" s="20" t="s">
        <v>261</v>
      </c>
      <c r="AH20" s="20" t="s">
        <v>261</v>
      </c>
      <c r="AI20" s="20" t="s">
        <v>261</v>
      </c>
      <c r="AJ20" s="20" t="s">
        <v>26</v>
      </c>
      <c r="AK20" s="20" t="s">
        <v>261</v>
      </c>
      <c r="AL20" s="20" t="s">
        <v>261</v>
      </c>
      <c r="AM20" s="20" t="s">
        <v>261</v>
      </c>
      <c r="AN20" s="20" t="s">
        <v>261</v>
      </c>
      <c r="AO20" s="20" t="s">
        <v>261</v>
      </c>
      <c r="AP20" s="20" t="s">
        <v>261</v>
      </c>
      <c r="AQ20" s="20" t="s">
        <v>261</v>
      </c>
      <c r="AR20" s="20" t="s">
        <v>24</v>
      </c>
      <c r="AS20" s="20" t="s">
        <v>26</v>
      </c>
      <c r="AT20" s="111">
        <f t="shared" si="0"/>
        <v>22</v>
      </c>
      <c r="AU20" s="111">
        <f t="shared" si="1"/>
        <v>4</v>
      </c>
      <c r="AV20" s="111">
        <f t="shared" si="2"/>
        <v>26</v>
      </c>
    </row>
    <row r="21" spans="1:48" x14ac:dyDescent="0.3">
      <c r="A21">
        <v>13</v>
      </c>
      <c r="B21" t="s">
        <v>146</v>
      </c>
      <c r="C21" t="s">
        <v>276</v>
      </c>
      <c r="E21" t="s">
        <v>263</v>
      </c>
      <c r="H21" s="99" t="s">
        <v>26</v>
      </c>
      <c r="I21" s="99" t="s">
        <v>26</v>
      </c>
      <c r="J21" s="99" t="s">
        <v>26</v>
      </c>
      <c r="K21" s="99" t="s">
        <v>26</v>
      </c>
      <c r="L21" s="99" t="s">
        <v>26</v>
      </c>
      <c r="M21" s="99" t="s">
        <v>26</v>
      </c>
      <c r="N21" s="99" t="s">
        <v>26</v>
      </c>
      <c r="O21" s="99" t="s">
        <v>26</v>
      </c>
      <c r="P21" s="99" t="s">
        <v>26</v>
      </c>
      <c r="Q21" s="99" t="s">
        <v>26</v>
      </c>
      <c r="R21" s="99" t="s">
        <v>26</v>
      </c>
      <c r="S21" s="99" t="s">
        <v>26</v>
      </c>
      <c r="T21" s="99" t="s">
        <v>26</v>
      </c>
      <c r="U21" s="99" t="s">
        <v>26</v>
      </c>
      <c r="V21" s="99" t="s">
        <v>26</v>
      </c>
      <c r="W21" s="99" t="s">
        <v>26</v>
      </c>
      <c r="X21" s="99" t="s">
        <v>26</v>
      </c>
      <c r="Y21" s="99" t="s">
        <v>26</v>
      </c>
      <c r="Z21" s="99" t="s">
        <v>26</v>
      </c>
      <c r="AA21" s="99" t="s">
        <v>26</v>
      </c>
      <c r="AB21" s="99" t="s">
        <v>26</v>
      </c>
      <c r="AC21" s="99" t="s">
        <v>26</v>
      </c>
      <c r="AD21" s="99" t="s">
        <v>26</v>
      </c>
      <c r="AE21" s="99" t="s">
        <v>26</v>
      </c>
      <c r="AF21" s="99" t="s">
        <v>26</v>
      </c>
      <c r="AG21" s="99" t="s">
        <v>26</v>
      </c>
      <c r="AH21" s="99" t="s">
        <v>26</v>
      </c>
      <c r="AI21" s="99" t="s">
        <v>26</v>
      </c>
      <c r="AJ21" s="99" t="s">
        <v>26</v>
      </c>
      <c r="AK21" s="99" t="s">
        <v>26</v>
      </c>
      <c r="AL21" s="99" t="s">
        <v>26</v>
      </c>
      <c r="AM21" s="99" t="s">
        <v>26</v>
      </c>
      <c r="AN21" s="99" t="s">
        <v>26</v>
      </c>
      <c r="AO21" s="99" t="s">
        <v>26</v>
      </c>
      <c r="AP21" s="99" t="s">
        <v>26</v>
      </c>
      <c r="AQ21" s="99" t="s">
        <v>26</v>
      </c>
      <c r="AR21" s="99" t="s">
        <v>26</v>
      </c>
      <c r="AS21" s="99" t="s">
        <v>26</v>
      </c>
      <c r="AT21" s="111">
        <f t="shared" si="0"/>
        <v>0</v>
      </c>
      <c r="AU21" s="111">
        <f t="shared" si="1"/>
        <v>0</v>
      </c>
      <c r="AV21" s="111">
        <f t="shared" si="2"/>
        <v>0</v>
      </c>
    </row>
    <row r="22" spans="1:48" x14ac:dyDescent="0.3">
      <c r="A22">
        <v>14</v>
      </c>
      <c r="B22" t="s">
        <v>275</v>
      </c>
      <c r="C22" t="s">
        <v>277</v>
      </c>
      <c r="E22" t="s">
        <v>263</v>
      </c>
      <c r="H22" t="s">
        <v>261</v>
      </c>
      <c r="I22" t="s">
        <v>261</v>
      </c>
      <c r="J22" t="s">
        <v>261</v>
      </c>
      <c r="K22" t="s">
        <v>261</v>
      </c>
      <c r="L22" t="s">
        <v>261</v>
      </c>
      <c r="M22" s="20" t="s">
        <v>24</v>
      </c>
      <c r="N22" t="s">
        <v>261</v>
      </c>
      <c r="O22" s="109" t="s">
        <v>261</v>
      </c>
      <c r="P22" t="s">
        <v>261</v>
      </c>
      <c r="Q22" t="s">
        <v>261</v>
      </c>
      <c r="R22" t="s">
        <v>261</v>
      </c>
      <c r="S22" s="60" t="s">
        <v>261</v>
      </c>
      <c r="T22" s="20" t="s">
        <v>24</v>
      </c>
      <c r="U22" t="s">
        <v>261</v>
      </c>
      <c r="V22" t="s">
        <v>261</v>
      </c>
      <c r="W22" t="s">
        <v>261</v>
      </c>
      <c r="X22" t="s">
        <v>261</v>
      </c>
      <c r="Y22" t="s">
        <v>261</v>
      </c>
      <c r="Z22" t="s">
        <v>261</v>
      </c>
      <c r="AA22" s="109" t="s">
        <v>24</v>
      </c>
      <c r="AB22" s="20" t="s">
        <v>261</v>
      </c>
      <c r="AC22" t="s">
        <v>261</v>
      </c>
      <c r="AD22" t="s">
        <v>261</v>
      </c>
      <c r="AE22" s="109" t="s">
        <v>261</v>
      </c>
      <c r="AF22" t="s">
        <v>261</v>
      </c>
      <c r="AG22" t="s">
        <v>261</v>
      </c>
      <c r="AH22" s="20" t="s">
        <v>24</v>
      </c>
      <c r="AI22" t="s">
        <v>261</v>
      </c>
      <c r="AJ22" s="109" t="s">
        <v>26</v>
      </c>
      <c r="AK22" t="s">
        <v>261</v>
      </c>
      <c r="AL22" t="s">
        <v>261</v>
      </c>
      <c r="AM22" t="s">
        <v>261</v>
      </c>
      <c r="AN22" t="s">
        <v>261</v>
      </c>
      <c r="AO22" t="s">
        <v>24</v>
      </c>
      <c r="AP22" t="s">
        <v>261</v>
      </c>
      <c r="AQ22" s="109" t="s">
        <v>261</v>
      </c>
      <c r="AR22" t="s">
        <v>261</v>
      </c>
      <c r="AS22" t="s">
        <v>261</v>
      </c>
      <c r="AT22" s="111">
        <f t="shared" si="0"/>
        <v>23</v>
      </c>
      <c r="AU22" s="111">
        <f t="shared" si="1"/>
        <v>4</v>
      </c>
      <c r="AV22" s="112">
        <f t="shared" si="2"/>
        <v>27</v>
      </c>
    </row>
    <row r="23" spans="1:48" x14ac:dyDescent="0.3">
      <c r="A23">
        <v>15</v>
      </c>
      <c r="B23" t="s">
        <v>203</v>
      </c>
      <c r="C23" t="s">
        <v>305</v>
      </c>
      <c r="E23" t="s">
        <v>263</v>
      </c>
      <c r="H23" t="s">
        <v>26</v>
      </c>
      <c r="I23" t="s">
        <v>26</v>
      </c>
      <c r="J23" t="s">
        <v>26</v>
      </c>
      <c r="K23" t="s">
        <v>26</v>
      </c>
      <c r="L23" t="s">
        <v>26</v>
      </c>
      <c r="M23" t="s">
        <v>26</v>
      </c>
      <c r="N23" t="s">
        <v>26</v>
      </c>
      <c r="O23" t="s">
        <v>26</v>
      </c>
      <c r="P23" t="s">
        <v>26</v>
      </c>
      <c r="Q23" t="s">
        <v>26</v>
      </c>
      <c r="R23" t="s">
        <v>261</v>
      </c>
      <c r="S23" s="20" t="s">
        <v>24</v>
      </c>
      <c r="T23" t="s">
        <v>261</v>
      </c>
      <c r="U23" t="s">
        <v>261</v>
      </c>
      <c r="V23" t="s">
        <v>261</v>
      </c>
      <c r="W23" t="s">
        <v>261</v>
      </c>
      <c r="X23" t="s">
        <v>261</v>
      </c>
      <c r="Y23" t="s">
        <v>261</v>
      </c>
      <c r="Z23" s="20" t="s">
        <v>24</v>
      </c>
      <c r="AA23" t="s">
        <v>261</v>
      </c>
      <c r="AB23" t="s">
        <v>261</v>
      </c>
      <c r="AC23" t="s">
        <v>261</v>
      </c>
      <c r="AD23" t="s">
        <v>261</v>
      </c>
      <c r="AE23" s="109" t="s">
        <v>261</v>
      </c>
      <c r="AF23" t="s">
        <v>261</v>
      </c>
      <c r="AG23" t="s">
        <v>24</v>
      </c>
      <c r="AH23" s="109" t="s">
        <v>26</v>
      </c>
      <c r="AI23" t="s">
        <v>26</v>
      </c>
      <c r="AJ23" s="109" t="s">
        <v>26</v>
      </c>
      <c r="AK23" t="s">
        <v>261</v>
      </c>
      <c r="AL23" t="s">
        <v>261</v>
      </c>
      <c r="AM23" t="s">
        <v>261</v>
      </c>
      <c r="AN23" t="s">
        <v>261</v>
      </c>
      <c r="AO23" t="s">
        <v>24</v>
      </c>
      <c r="AP23" t="s">
        <v>261</v>
      </c>
      <c r="AQ23" t="s">
        <v>261</v>
      </c>
      <c r="AR23" t="s">
        <v>261</v>
      </c>
      <c r="AS23" t="s">
        <v>261</v>
      </c>
      <c r="AT23" s="111">
        <f t="shared" si="0"/>
        <v>21</v>
      </c>
      <c r="AU23" s="111">
        <f t="shared" si="1"/>
        <v>4</v>
      </c>
      <c r="AV23" s="112">
        <f t="shared" ref="AV23:AV24" si="3">SUM(AT23:AU23)</f>
        <v>25</v>
      </c>
    </row>
    <row r="24" spans="1:48" x14ac:dyDescent="0.3">
      <c r="A24">
        <v>16</v>
      </c>
      <c r="B24" t="s">
        <v>196</v>
      </c>
      <c r="C24" s="116" t="s">
        <v>136</v>
      </c>
      <c r="E24" t="s">
        <v>263</v>
      </c>
      <c r="H24" t="s">
        <v>26</v>
      </c>
      <c r="I24" t="s">
        <v>26</v>
      </c>
      <c r="J24" t="s">
        <v>26</v>
      </c>
      <c r="K24" t="s">
        <v>26</v>
      </c>
      <c r="L24" t="s">
        <v>26</v>
      </c>
      <c r="M24" t="s">
        <v>26</v>
      </c>
      <c r="N24" t="s">
        <v>26</v>
      </c>
      <c r="O24" t="s">
        <v>26</v>
      </c>
      <c r="P24" t="s">
        <v>26</v>
      </c>
      <c r="Q24" t="s">
        <v>26</v>
      </c>
      <c r="R24" t="s">
        <v>261</v>
      </c>
      <c r="S24" t="s">
        <v>261</v>
      </c>
      <c r="T24" t="s">
        <v>261</v>
      </c>
      <c r="U24" s="20" t="s">
        <v>24</v>
      </c>
      <c r="V24" t="s">
        <v>261</v>
      </c>
      <c r="W24" t="s">
        <v>261</v>
      </c>
      <c r="X24" t="s">
        <v>261</v>
      </c>
      <c r="Y24" t="s">
        <v>261</v>
      </c>
      <c r="Z24" t="s">
        <v>261</v>
      </c>
      <c r="AA24" t="s">
        <v>261</v>
      </c>
      <c r="AB24" s="20" t="s">
        <v>24</v>
      </c>
      <c r="AC24" t="s">
        <v>261</v>
      </c>
      <c r="AD24" t="s">
        <v>261</v>
      </c>
      <c r="AE24" s="109" t="s">
        <v>261</v>
      </c>
      <c r="AF24" t="s">
        <v>29</v>
      </c>
      <c r="AG24" s="20" t="s">
        <v>29</v>
      </c>
      <c r="AH24" t="s">
        <v>261</v>
      </c>
      <c r="AI24" t="s">
        <v>24</v>
      </c>
      <c r="AJ24" t="s">
        <v>261</v>
      </c>
      <c r="AK24" t="s">
        <v>261</v>
      </c>
      <c r="AL24" t="s">
        <v>261</v>
      </c>
      <c r="AM24" t="s">
        <v>261</v>
      </c>
      <c r="AN24" t="s">
        <v>261</v>
      </c>
      <c r="AO24" t="s">
        <v>261</v>
      </c>
      <c r="AP24" t="s">
        <v>24</v>
      </c>
      <c r="AQ24" t="s">
        <v>261</v>
      </c>
      <c r="AR24" t="s">
        <v>261</v>
      </c>
      <c r="AS24" t="s">
        <v>261</v>
      </c>
      <c r="AT24" s="111">
        <f t="shared" si="0"/>
        <v>24</v>
      </c>
      <c r="AU24" s="111">
        <f t="shared" si="1"/>
        <v>4</v>
      </c>
      <c r="AV24" s="112">
        <f t="shared" si="3"/>
        <v>28</v>
      </c>
    </row>
    <row r="25" spans="1:48" x14ac:dyDescent="0.3">
      <c r="AT25" s="112">
        <f>SUM(AT11:AT24)</f>
        <v>202</v>
      </c>
      <c r="AU25" s="112">
        <f>SUM(AU11:AU24)</f>
        <v>32</v>
      </c>
      <c r="AV25" s="112">
        <f>SUM(AV11:AV24)</f>
        <v>234</v>
      </c>
    </row>
    <row r="26" spans="1:48" x14ac:dyDescent="0.3">
      <c r="G26" t="s">
        <v>267</v>
      </c>
      <c r="H26">
        <f t="shared" ref="H26:Q26" si="4">COUNTIF(H11:H25,"G")</f>
        <v>5</v>
      </c>
      <c r="I26">
        <f t="shared" si="4"/>
        <v>10</v>
      </c>
      <c r="J26">
        <f t="shared" si="4"/>
        <v>7</v>
      </c>
      <c r="K26">
        <f t="shared" si="4"/>
        <v>9</v>
      </c>
      <c r="L26">
        <f t="shared" si="4"/>
        <v>9</v>
      </c>
      <c r="M26">
        <f t="shared" si="4"/>
        <v>9</v>
      </c>
      <c r="N26">
        <f t="shared" si="4"/>
        <v>9</v>
      </c>
      <c r="O26">
        <f t="shared" si="4"/>
        <v>6</v>
      </c>
      <c r="P26">
        <f t="shared" si="4"/>
        <v>8</v>
      </c>
      <c r="Q26">
        <f t="shared" si="4"/>
        <v>7</v>
      </c>
      <c r="R26">
        <f t="shared" ref="R26:AL26" si="5">COUNTIF(R11:R25,"G")</f>
        <v>8</v>
      </c>
      <c r="S26">
        <f t="shared" si="5"/>
        <v>7</v>
      </c>
      <c r="T26">
        <f t="shared" si="5"/>
        <v>7</v>
      </c>
      <c r="U26">
        <f t="shared" si="5"/>
        <v>7</v>
      </c>
      <c r="V26">
        <f t="shared" si="5"/>
        <v>5</v>
      </c>
      <c r="W26">
        <f t="shared" si="5"/>
        <v>9</v>
      </c>
      <c r="X26">
        <f t="shared" si="5"/>
        <v>8</v>
      </c>
      <c r="Y26">
        <f t="shared" si="5"/>
        <v>8</v>
      </c>
      <c r="Z26">
        <f t="shared" si="5"/>
        <v>7</v>
      </c>
      <c r="AA26">
        <f t="shared" si="5"/>
        <v>8</v>
      </c>
      <c r="AB26">
        <f t="shared" si="5"/>
        <v>8</v>
      </c>
      <c r="AC26">
        <f t="shared" si="5"/>
        <v>8</v>
      </c>
      <c r="AD26">
        <f t="shared" si="5"/>
        <v>9</v>
      </c>
      <c r="AE26">
        <f t="shared" si="5"/>
        <v>5</v>
      </c>
      <c r="AF26">
        <f t="shared" si="5"/>
        <v>4</v>
      </c>
      <c r="AG26">
        <f t="shared" si="5"/>
        <v>5</v>
      </c>
      <c r="AH26">
        <f t="shared" si="5"/>
        <v>7</v>
      </c>
      <c r="AI26">
        <f t="shared" si="5"/>
        <v>7</v>
      </c>
      <c r="AJ26">
        <f t="shared" si="5"/>
        <v>5</v>
      </c>
      <c r="AK26">
        <f t="shared" si="5"/>
        <v>7</v>
      </c>
      <c r="AL26">
        <f t="shared" si="5"/>
        <v>7</v>
      </c>
      <c r="AM26">
        <f t="shared" ref="AM26:AS26" si="6">COUNTIF(AM11:AM25,"G")</f>
        <v>9</v>
      </c>
      <c r="AN26">
        <f t="shared" si="6"/>
        <v>8</v>
      </c>
      <c r="AO26">
        <f t="shared" si="6"/>
        <v>6</v>
      </c>
      <c r="AP26">
        <f t="shared" si="6"/>
        <v>8</v>
      </c>
      <c r="AQ26">
        <f t="shared" si="6"/>
        <v>7</v>
      </c>
      <c r="AR26">
        <f t="shared" si="6"/>
        <v>6</v>
      </c>
      <c r="AS26">
        <f t="shared" si="6"/>
        <v>6</v>
      </c>
      <c r="AT26" s="117">
        <f>SUM(R26:AS26)</f>
        <v>196</v>
      </c>
    </row>
    <row r="27" spans="1:48" x14ac:dyDescent="0.3">
      <c r="G27" t="s">
        <v>306</v>
      </c>
      <c r="H27">
        <f>COUNTIF(H11:H24,"DD")</f>
        <v>0</v>
      </c>
      <c r="I27">
        <f t="shared" ref="I27:AL27" si="7">COUNTIF(I11:I24,"DD")</f>
        <v>0</v>
      </c>
      <c r="J27">
        <f t="shared" si="7"/>
        <v>0</v>
      </c>
      <c r="K27">
        <f t="shared" si="7"/>
        <v>0</v>
      </c>
      <c r="L27">
        <f t="shared" si="7"/>
        <v>0</v>
      </c>
      <c r="M27">
        <f t="shared" si="7"/>
        <v>0</v>
      </c>
      <c r="N27">
        <f t="shared" si="7"/>
        <v>0</v>
      </c>
      <c r="O27">
        <f t="shared" si="7"/>
        <v>0</v>
      </c>
      <c r="P27">
        <f t="shared" si="7"/>
        <v>0</v>
      </c>
      <c r="Q27">
        <f t="shared" si="7"/>
        <v>0</v>
      </c>
      <c r="R27">
        <f t="shared" si="7"/>
        <v>0</v>
      </c>
      <c r="S27">
        <f t="shared" si="7"/>
        <v>0</v>
      </c>
      <c r="T27">
        <f t="shared" si="7"/>
        <v>0</v>
      </c>
      <c r="U27">
        <f t="shared" si="7"/>
        <v>0</v>
      </c>
      <c r="V27">
        <f t="shared" si="7"/>
        <v>0</v>
      </c>
      <c r="W27">
        <f t="shared" si="7"/>
        <v>0</v>
      </c>
      <c r="X27">
        <f t="shared" si="7"/>
        <v>0</v>
      </c>
      <c r="Y27">
        <f t="shared" si="7"/>
        <v>0</v>
      </c>
      <c r="Z27">
        <f t="shared" si="7"/>
        <v>0</v>
      </c>
      <c r="AA27">
        <f t="shared" si="7"/>
        <v>0</v>
      </c>
      <c r="AB27">
        <f t="shared" si="7"/>
        <v>0</v>
      </c>
      <c r="AC27">
        <f t="shared" si="7"/>
        <v>0</v>
      </c>
      <c r="AD27">
        <f t="shared" si="7"/>
        <v>0</v>
      </c>
      <c r="AE27">
        <f t="shared" si="7"/>
        <v>0</v>
      </c>
      <c r="AF27">
        <f t="shared" si="7"/>
        <v>0</v>
      </c>
      <c r="AG27">
        <f t="shared" si="7"/>
        <v>0</v>
      </c>
      <c r="AH27">
        <f t="shared" si="7"/>
        <v>0</v>
      </c>
      <c r="AI27">
        <f t="shared" si="7"/>
        <v>0</v>
      </c>
      <c r="AJ27">
        <f t="shared" si="7"/>
        <v>0</v>
      </c>
      <c r="AK27">
        <f t="shared" si="7"/>
        <v>0</v>
      </c>
      <c r="AL27">
        <f t="shared" si="7"/>
        <v>0</v>
      </c>
      <c r="AM27">
        <f t="shared" ref="AM27:AS27" si="8">COUNTIF(AM11:AM24,"DD")</f>
        <v>0</v>
      </c>
      <c r="AN27">
        <f t="shared" si="8"/>
        <v>0</v>
      </c>
      <c r="AO27">
        <f t="shared" si="8"/>
        <v>0</v>
      </c>
      <c r="AP27">
        <f t="shared" si="8"/>
        <v>0</v>
      </c>
      <c r="AQ27">
        <f t="shared" si="8"/>
        <v>0</v>
      </c>
      <c r="AR27">
        <f t="shared" si="8"/>
        <v>0</v>
      </c>
      <c r="AS27">
        <f t="shared" si="8"/>
        <v>0</v>
      </c>
      <c r="AT27">
        <f>SUM(R27:AS27)</f>
        <v>0</v>
      </c>
    </row>
    <row r="28" spans="1:48" x14ac:dyDescent="0.3">
      <c r="G28" t="s">
        <v>307</v>
      </c>
      <c r="H28">
        <f>SUM(H26:H27)</f>
        <v>5</v>
      </c>
      <c r="I28">
        <f t="shared" ref="I28:AL28" si="9">SUM(I26:I27)</f>
        <v>10</v>
      </c>
      <c r="J28">
        <f t="shared" si="9"/>
        <v>7</v>
      </c>
      <c r="K28">
        <f t="shared" si="9"/>
        <v>9</v>
      </c>
      <c r="L28">
        <f t="shared" si="9"/>
        <v>9</v>
      </c>
      <c r="M28">
        <f t="shared" si="9"/>
        <v>9</v>
      </c>
      <c r="N28">
        <f t="shared" si="9"/>
        <v>9</v>
      </c>
      <c r="O28">
        <f t="shared" si="9"/>
        <v>6</v>
      </c>
      <c r="P28">
        <f t="shared" si="9"/>
        <v>8</v>
      </c>
      <c r="Q28">
        <f t="shared" si="9"/>
        <v>7</v>
      </c>
      <c r="R28">
        <f t="shared" si="9"/>
        <v>8</v>
      </c>
      <c r="S28">
        <f t="shared" si="9"/>
        <v>7</v>
      </c>
      <c r="T28">
        <f t="shared" si="9"/>
        <v>7</v>
      </c>
      <c r="U28">
        <f t="shared" si="9"/>
        <v>7</v>
      </c>
      <c r="V28">
        <f t="shared" si="9"/>
        <v>5</v>
      </c>
      <c r="W28">
        <f t="shared" si="9"/>
        <v>9</v>
      </c>
      <c r="X28">
        <f t="shared" si="9"/>
        <v>8</v>
      </c>
      <c r="Y28">
        <f t="shared" si="9"/>
        <v>8</v>
      </c>
      <c r="Z28">
        <f t="shared" si="9"/>
        <v>7</v>
      </c>
      <c r="AA28">
        <f t="shared" si="9"/>
        <v>8</v>
      </c>
      <c r="AB28">
        <f t="shared" si="9"/>
        <v>8</v>
      </c>
      <c r="AC28">
        <f t="shared" si="9"/>
        <v>8</v>
      </c>
      <c r="AD28">
        <f t="shared" si="9"/>
        <v>9</v>
      </c>
      <c r="AE28">
        <f t="shared" si="9"/>
        <v>5</v>
      </c>
      <c r="AF28">
        <f t="shared" si="9"/>
        <v>4</v>
      </c>
      <c r="AG28">
        <f t="shared" si="9"/>
        <v>5</v>
      </c>
      <c r="AH28">
        <f t="shared" si="9"/>
        <v>7</v>
      </c>
      <c r="AI28">
        <f t="shared" si="9"/>
        <v>7</v>
      </c>
      <c r="AJ28">
        <f t="shared" si="9"/>
        <v>5</v>
      </c>
      <c r="AK28">
        <f t="shared" si="9"/>
        <v>7</v>
      </c>
      <c r="AL28">
        <f t="shared" si="9"/>
        <v>7</v>
      </c>
      <c r="AM28">
        <f t="shared" ref="AM28:AS28" si="10">SUM(AM26:AM27)</f>
        <v>9</v>
      </c>
      <c r="AN28">
        <f t="shared" si="10"/>
        <v>8</v>
      </c>
      <c r="AO28">
        <f t="shared" si="10"/>
        <v>6</v>
      </c>
      <c r="AP28">
        <f t="shared" si="10"/>
        <v>8</v>
      </c>
      <c r="AQ28">
        <f t="shared" si="10"/>
        <v>7</v>
      </c>
      <c r="AR28">
        <f t="shared" si="10"/>
        <v>6</v>
      </c>
      <c r="AS28">
        <f t="shared" si="10"/>
        <v>6</v>
      </c>
      <c r="AT28">
        <f>SUM(R28:AS28)</f>
        <v>196</v>
      </c>
    </row>
    <row r="30" spans="1:48" ht="15.6" x14ac:dyDescent="0.3">
      <c r="B30" s="76"/>
    </row>
    <row r="31" spans="1:48" ht="15.6" x14ac:dyDescent="0.3">
      <c r="B31" s="76"/>
    </row>
    <row r="32" spans="1:48" ht="15.6" x14ac:dyDescent="0.3">
      <c r="B32" s="76"/>
    </row>
    <row r="33" spans="2:2" ht="15.6" x14ac:dyDescent="0.3">
      <c r="B33" s="90"/>
    </row>
    <row r="34" spans="2:2" x14ac:dyDescent="0.3">
      <c r="B34" s="20"/>
    </row>
    <row r="35" spans="2:2" x14ac:dyDescent="0.3">
      <c r="B35" s="20"/>
    </row>
    <row r="36" spans="2:2" x14ac:dyDescent="0.3">
      <c r="B36" s="20"/>
    </row>
    <row r="37" spans="2:2" x14ac:dyDescent="0.3">
      <c r="B37" s="20"/>
    </row>
  </sheetData>
  <autoFilter ref="A9:AV9" xr:uid="{00000000-0001-0000-0100-000000000000}"/>
  <mergeCells count="5">
    <mergeCell ref="B1:AW1"/>
    <mergeCell ref="B2:AW2"/>
    <mergeCell ref="B3:AW3"/>
    <mergeCell ref="F4:R4"/>
    <mergeCell ref="B5:AW5"/>
  </mergeCells>
  <conditionalFormatting sqref="B6:B1048576">
    <cfRule type="duplicateValues" dxfId="79" priority="1"/>
  </conditionalFormatting>
  <conditionalFormatting sqref="B7:B29 B38:B1048576">
    <cfRule type="duplicateValues" dxfId="78" priority="3"/>
  </conditionalFormatting>
  <conditionalFormatting sqref="B30:B33">
    <cfRule type="duplicateValues" dxfId="77" priority="2"/>
  </conditionalFormatting>
  <conditionalFormatting sqref="B9:C10">
    <cfRule type="duplicateValues" dxfId="76" priority="107"/>
    <cfRule type="duplicateValues" dxfId="75" priority="108"/>
    <cfRule type="duplicateValues" dxfId="74" priority="109"/>
    <cfRule type="duplicateValues" dxfId="73" priority="110"/>
    <cfRule type="duplicateValues" dxfId="72" priority="111"/>
    <cfRule type="duplicateValues" dxfId="71" priority="112"/>
    <cfRule type="duplicateValues" dxfId="70" priority="113"/>
    <cfRule type="duplicateValues" dxfId="69" priority="114"/>
    <cfRule type="duplicateValues" dxfId="68" priority="115"/>
    <cfRule type="duplicateValues" dxfId="67" priority="116"/>
    <cfRule type="duplicateValues" dxfId="66" priority="117"/>
    <cfRule type="duplicateValues" dxfId="65" priority="118"/>
    <cfRule type="duplicateValues" dxfId="64" priority="119"/>
    <cfRule type="duplicateValues" dxfId="63" priority="120"/>
  </conditionalFormatting>
  <conditionalFormatting sqref="H18">
    <cfRule type="cellIs" dxfId="62" priority="39" operator="equal">
      <formula>"A"</formula>
    </cfRule>
    <cfRule type="cellIs" dxfId="61" priority="40" operator="equal">
      <formula>"O"</formula>
    </cfRule>
  </conditionalFormatting>
  <conditionalFormatting sqref="H11:L13 H15:L17 H20:L20 R18:R20 R11:AG11 R13:AG13 R16:AG17 S20:AG20 U19 AL14:AP15 AL18:AP19 AN14:AS14 AN18:AS18 AO15:AR15 AT14:AV15 AT18:AV19 AT21:AV24 AV25">
    <cfRule type="cellIs" dxfId="60" priority="105" operator="equal">
      <formula>"A"</formula>
    </cfRule>
    <cfRule type="cellIs" dxfId="59" priority="106" operator="equal">
      <formula>"O"</formula>
    </cfRule>
  </conditionalFormatting>
  <conditionalFormatting sqref="H23:Q24">
    <cfRule type="cellIs" dxfId="58" priority="12" operator="equal">
      <formula>"A"</formula>
    </cfRule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4:AK14">
    <cfRule type="cellIs" dxfId="57" priority="27" operator="equal">
      <formula>"A"</formula>
    </cfRule>
    <cfRule type="cellIs" dxfId="56" priority="28" operator="equal">
      <formula>"O"</formula>
    </cfRule>
  </conditionalFormatting>
  <conditionalFormatting sqref="H21:AS21">
    <cfRule type="cellIs" dxfId="55" priority="55" operator="equal">
      <formula>"A"</formula>
    </cfRule>
    <cfRule type="cellIs" dxfId="54" priority="56" operator="equal">
      <formula>"O"</formula>
    </cfRule>
  </conditionalFormatting>
  <conditionalFormatting sqref="J18:J19">
    <cfRule type="cellIs" dxfId="53" priority="53" operator="equal">
      <formula>"A"</formula>
    </cfRule>
    <cfRule type="cellIs" dxfId="52" priority="54" operator="equal">
      <formula>"O"</formula>
    </cfRule>
  </conditionalFormatting>
  <conditionalFormatting sqref="M22">
    <cfRule type="cellIs" dxfId="51" priority="51" operator="equal">
      <formula>"A"</formula>
    </cfRule>
    <cfRule type="cellIs" dxfId="50" priority="52" operator="equal">
      <formula>"O"</formula>
    </cfRule>
  </conditionalFormatting>
  <conditionalFormatting sqref="N12">
    <cfRule type="cellIs" dxfId="49" priority="49" operator="equal">
      <formula>"A"</formula>
    </cfRule>
    <cfRule type="cellIs" dxfId="48" priority="50" operator="equal">
      <formula>"O"</formula>
    </cfRule>
  </conditionalFormatting>
  <conditionalFormatting sqref="O11:O13">
    <cfRule type="cellIs" dxfId="47" priority="37" operator="equal">
      <formula>"A"</formula>
    </cfRule>
    <cfRule type="cellIs" dxfId="46" priority="38" operator="equal">
      <formula>"O"</formula>
    </cfRule>
  </conditionalFormatting>
  <conditionalFormatting sqref="O16">
    <cfRule type="cellIs" dxfId="45" priority="47" operator="equal">
      <formula>"A"</formula>
    </cfRule>
    <cfRule type="cellIs" dxfId="44" priority="48" operator="equal">
      <formula>"O"</formula>
    </cfRule>
  </conditionalFormatting>
  <conditionalFormatting sqref="P12">
    <cfRule type="cellIs" dxfId="43" priority="35" operator="equal">
      <formula>"A"</formula>
    </cfRule>
    <cfRule type="cellIs" dxfId="42" priority="36" operator="equal">
      <formula>"O"</formula>
    </cfRule>
  </conditionalFormatting>
  <conditionalFormatting sqref="P18">
    <cfRule type="cellIs" dxfId="41" priority="45" operator="equal">
      <formula>"A"</formula>
    </cfRule>
    <cfRule type="cellIs" dxfId="40" priority="46" operator="equal">
      <formula>"O"</formula>
    </cfRule>
  </conditionalFormatting>
  <conditionalFormatting sqref="Q18:Q19">
    <cfRule type="cellIs" dxfId="39" priority="29" operator="equal">
      <formula>"A"</formula>
    </cfRule>
    <cfRule type="cellIs" dxfId="38" priority="30" operator="equal">
      <formula>"O"</formula>
    </cfRule>
  </conditionalFormatting>
  <conditionalFormatting sqref="Q15:AJ15">
    <cfRule type="cellIs" dxfId="37" priority="31" operator="equal">
      <formula>"A"</formula>
    </cfRule>
    <cfRule type="cellIs" dxfId="36" priority="32" operator="equal">
      <formula>"O"</formula>
    </cfRule>
  </conditionalFormatting>
  <conditionalFormatting sqref="R12:AK12">
    <cfRule type="cellIs" dxfId="35" priority="65" operator="equal">
      <formula>"A"</formula>
    </cfRule>
    <cfRule type="cellIs" dxfId="34" priority="66" operator="equal">
      <formula>"O"</formula>
    </cfRule>
  </conditionalFormatting>
  <conditionalFormatting sqref="S23">
    <cfRule type="cellIs" dxfId="33" priority="23" operator="equal">
      <formula>"A"</formula>
    </cfRule>
    <cfRule type="cellIs" dxfId="32" priority="24" operator="equal">
      <formula>"O"</formula>
    </cfRule>
  </conditionalFormatting>
  <conditionalFormatting sqref="S18:AK18">
    <cfRule type="cellIs" dxfId="31" priority="75" operator="equal">
      <formula>"A"</formula>
    </cfRule>
    <cfRule type="cellIs" dxfId="30" priority="76" operator="equal">
      <formula>"O"</formula>
    </cfRule>
  </conditionalFormatting>
  <conditionalFormatting sqref="T22">
    <cfRule type="cellIs" dxfId="29" priority="25" operator="equal">
      <formula>"A"</formula>
    </cfRule>
    <cfRule type="cellIs" dxfId="28" priority="26" operator="equal">
      <formula>"O"</formula>
    </cfRule>
  </conditionalFormatting>
  <conditionalFormatting sqref="U24">
    <cfRule type="cellIs" dxfId="27" priority="19" operator="equal">
      <formula>"A"</formula>
    </cfRule>
    <cfRule type="cellIs" dxfId="26" priority="20" operator="equal">
      <formula>"O"</formula>
    </cfRule>
  </conditionalFormatting>
  <conditionalFormatting sqref="X19">
    <cfRule type="cellIs" dxfId="25" priority="87" operator="equal">
      <formula>"A"</formula>
    </cfRule>
    <cfRule type="cellIs" dxfId="24" priority="88" operator="equal">
      <formula>"O"</formula>
    </cfRule>
  </conditionalFormatting>
  <conditionalFormatting sqref="Z23">
    <cfRule type="cellIs" dxfId="23" priority="21" operator="equal">
      <formula>"A"</formula>
    </cfRule>
    <cfRule type="cellIs" dxfId="22" priority="22" operator="equal">
      <formula>"O"</formula>
    </cfRule>
  </conditionalFormatting>
  <conditionalFormatting sqref="AA22:AD22">
    <cfRule type="cellIs" dxfId="21" priority="85" operator="equal">
      <formula>"A"</formula>
    </cfRule>
    <cfRule type="cellIs" dxfId="20" priority="86" operator="equal">
      <formula>"O"</formula>
    </cfRule>
  </conditionalFormatting>
  <conditionalFormatting sqref="AB24">
    <cfRule type="cellIs" dxfId="19" priority="17" operator="equal">
      <formula>"A"</formula>
    </cfRule>
    <cfRule type="cellIs" dxfId="18" priority="18" operator="equal">
      <formula>"O"</formula>
    </cfRule>
  </conditionalFormatting>
  <conditionalFormatting sqref="AB11:AN28 AM26:AS28 AN12:AS12 AN14:AS14 AN18:AS18 AN21:AS21 AO15:AR15">
    <cfRule type="cellIs" dxfId="17" priority="16" operator="equal">
      <formula>"DD"</formula>
    </cfRule>
  </conditionalFormatting>
  <conditionalFormatting sqref="AC19">
    <cfRule type="cellIs" dxfId="16" priority="6" operator="equal">
      <formula>"A"</formula>
    </cfRule>
    <cfRule type="cellIs" dxfId="15" priority="7" operator="equal">
      <formula>"O"</formula>
    </cfRule>
  </conditionalFormatting>
  <conditionalFormatting sqref="AC6:AU1048576">
    <cfRule type="cellIs" dxfId="14" priority="14" operator="equal">
      <formula>"O"</formula>
    </cfRule>
    <cfRule type="cellIs" dxfId="13" priority="15" operator="equal">
      <formula>"A"</formula>
    </cfRule>
  </conditionalFormatting>
  <conditionalFormatting sqref="AE19:AG19">
    <cfRule type="cellIs" dxfId="12" priority="8" operator="equal">
      <formula>"A"</formula>
    </cfRule>
    <cfRule type="cellIs" dxfId="11" priority="9" operator="equal">
      <formula>"O"</formula>
    </cfRule>
  </conditionalFormatting>
  <conditionalFormatting sqref="AF22:AI22">
    <cfRule type="cellIs" dxfId="10" priority="83" operator="equal">
      <formula>"A"</formula>
    </cfRule>
    <cfRule type="cellIs" dxfId="9" priority="84" operator="equal">
      <formula>"O"</formula>
    </cfRule>
  </conditionalFormatting>
  <conditionalFormatting sqref="AG24">
    <cfRule type="cellIs" dxfId="8" priority="4" operator="equal">
      <formula>"A"</formula>
    </cfRule>
    <cfRule type="cellIs" dxfId="7" priority="5" operator="equal">
      <formula>"O"</formula>
    </cfRule>
  </conditionalFormatting>
  <conditionalFormatting sqref="AJ11">
    <cfRule type="cellIs" dxfId="6" priority="73" operator="equal">
      <formula>"A"</formula>
    </cfRule>
    <cfRule type="cellIs" dxfId="5" priority="74" operator="equal">
      <formula>"O"</formula>
    </cfRule>
  </conditionalFormatting>
  <conditionalFormatting sqref="AJ13">
    <cfRule type="cellIs" dxfId="4" priority="71" operator="equal">
      <formula>"A"</formula>
    </cfRule>
    <cfRule type="cellIs" dxfId="3" priority="72" operator="equal">
      <formula>"O"</formula>
    </cfRule>
  </conditionalFormatting>
  <conditionalFormatting sqref="AJ16">
    <cfRule type="cellIs" dxfId="2" priority="77" operator="equal">
      <formula>"A"</formula>
    </cfRule>
    <cfRule type="cellIs" dxfId="1" priority="78" operator="equal">
      <formula>"O"</formula>
    </cfRule>
  </conditionalFormatting>
  <pageMargins left="0.7" right="0.7" top="0.75" bottom="0.75" header="0.3" footer="0.3"/>
  <pageSetup scale="49" orientation="portrait" verticalDpi="0" r:id="rId1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"/>
  <sheetViews>
    <sheetView workbookViewId="0">
      <selection activeCell="C9" sqref="C9"/>
    </sheetView>
  </sheetViews>
  <sheetFormatPr defaultRowHeight="14.4" x14ac:dyDescent="0.3"/>
  <cols>
    <col min="2" max="2" width="12.6640625" bestFit="1" customWidth="1"/>
    <col min="12" max="16" width="0" hidden="1" customWidth="1"/>
  </cols>
  <sheetData>
    <row r="1" spans="1:16" x14ac:dyDescent="0.3">
      <c r="A1" s="130">
        <v>44794</v>
      </c>
      <c r="B1" s="131"/>
      <c r="C1" s="131"/>
      <c r="D1" s="131"/>
      <c r="E1" s="131"/>
      <c r="G1" s="130" t="s">
        <v>99</v>
      </c>
      <c r="H1" s="131"/>
      <c r="I1" s="131"/>
      <c r="J1" s="131"/>
      <c r="L1" s="130" t="s">
        <v>78</v>
      </c>
      <c r="M1" s="131"/>
      <c r="N1" s="131"/>
    </row>
    <row r="2" spans="1:16" x14ac:dyDescent="0.3">
      <c r="A2" s="53" t="s">
        <v>87</v>
      </c>
      <c r="B2" s="53" t="s">
        <v>88</v>
      </c>
      <c r="C2" s="53" t="s">
        <v>89</v>
      </c>
      <c r="D2" s="53" t="s">
        <v>90</v>
      </c>
      <c r="E2" s="53" t="s">
        <v>91</v>
      </c>
      <c r="G2" s="53" t="s">
        <v>89</v>
      </c>
      <c r="H2" s="53" t="s">
        <v>100</v>
      </c>
      <c r="I2" s="53" t="s">
        <v>90</v>
      </c>
      <c r="J2" s="53" t="s">
        <v>91</v>
      </c>
      <c r="L2" s="53" t="s">
        <v>89</v>
      </c>
      <c r="M2" s="53" t="s">
        <v>90</v>
      </c>
      <c r="N2" s="53" t="s">
        <v>91</v>
      </c>
      <c r="P2" s="49" t="s">
        <v>101</v>
      </c>
    </row>
    <row r="3" spans="1:16" x14ac:dyDescent="0.3">
      <c r="A3" s="54" t="s">
        <v>92</v>
      </c>
      <c r="B3" s="55"/>
      <c r="C3" s="56"/>
      <c r="D3" s="55"/>
      <c r="E3" s="55">
        <f>D3*C3</f>
        <v>0</v>
      </c>
      <c r="G3" s="56"/>
      <c r="H3" s="56"/>
      <c r="I3" s="55"/>
      <c r="J3" s="55">
        <f>I3*H3</f>
        <v>0</v>
      </c>
      <c r="L3" s="56"/>
      <c r="M3" s="57">
        <v>770</v>
      </c>
      <c r="N3" s="55">
        <f>M3*L3</f>
        <v>0</v>
      </c>
      <c r="P3">
        <v>20019</v>
      </c>
    </row>
    <row r="4" spans="1:16" x14ac:dyDescent="0.3">
      <c r="A4" s="54" t="s">
        <v>93</v>
      </c>
      <c r="B4" s="55"/>
      <c r="C4" s="56"/>
      <c r="D4" s="55"/>
      <c r="E4" s="55">
        <f t="shared" ref="E4:E8" si="0">D4*C4</f>
        <v>0</v>
      </c>
      <c r="G4" s="56"/>
      <c r="H4" s="56"/>
      <c r="I4" s="55"/>
      <c r="J4" s="55">
        <f t="shared" ref="J4:J8" si="1">I4*H4</f>
        <v>0</v>
      </c>
      <c r="L4" s="56"/>
      <c r="M4" s="57">
        <v>770</v>
      </c>
      <c r="N4" s="55">
        <f t="shared" ref="N4:N8" si="2">M4*L4</f>
        <v>0</v>
      </c>
      <c r="P4">
        <v>20019</v>
      </c>
    </row>
    <row r="5" spans="1:16" x14ac:dyDescent="0.3">
      <c r="A5" s="54" t="s">
        <v>94</v>
      </c>
      <c r="B5" s="55"/>
      <c r="C5" s="56"/>
      <c r="D5" s="55"/>
      <c r="E5" s="55">
        <f t="shared" si="0"/>
        <v>0</v>
      </c>
      <c r="G5" s="56"/>
      <c r="H5" s="56"/>
      <c r="I5" s="55"/>
      <c r="J5" s="55">
        <f t="shared" si="1"/>
        <v>0</v>
      </c>
      <c r="L5" s="56"/>
      <c r="M5" s="57">
        <v>770</v>
      </c>
      <c r="N5" s="55">
        <f t="shared" si="2"/>
        <v>0</v>
      </c>
      <c r="P5">
        <v>20019</v>
      </c>
    </row>
    <row r="6" spans="1:16" x14ac:dyDescent="0.3">
      <c r="A6" s="54" t="s">
        <v>95</v>
      </c>
      <c r="B6" s="55"/>
      <c r="C6" s="56"/>
      <c r="D6" s="55"/>
      <c r="E6" s="55">
        <f t="shared" si="0"/>
        <v>0</v>
      </c>
      <c r="G6" s="56"/>
      <c r="H6" s="56"/>
      <c r="I6" s="55"/>
      <c r="J6" s="55">
        <f t="shared" si="1"/>
        <v>0</v>
      </c>
      <c r="L6" s="56"/>
      <c r="M6" s="57">
        <v>770</v>
      </c>
      <c r="N6" s="55">
        <f t="shared" si="2"/>
        <v>0</v>
      </c>
      <c r="P6">
        <v>20019</v>
      </c>
    </row>
    <row r="7" spans="1:16" x14ac:dyDescent="0.3">
      <c r="A7" s="54" t="s">
        <v>96</v>
      </c>
      <c r="B7" s="55"/>
      <c r="C7" s="56"/>
      <c r="D7" s="55"/>
      <c r="E7" s="55">
        <f t="shared" si="0"/>
        <v>0</v>
      </c>
      <c r="G7" s="56"/>
      <c r="H7" s="56"/>
      <c r="I7" s="55"/>
      <c r="J7" s="55">
        <f t="shared" si="1"/>
        <v>0</v>
      </c>
      <c r="L7" s="56"/>
      <c r="M7" s="57">
        <f>P7/26</f>
        <v>699.5</v>
      </c>
      <c r="N7" s="55">
        <f t="shared" si="2"/>
        <v>0</v>
      </c>
      <c r="P7">
        <v>18187</v>
      </c>
    </row>
    <row r="8" spans="1:16" x14ac:dyDescent="0.3">
      <c r="A8" s="54" t="s">
        <v>97</v>
      </c>
      <c r="B8" s="55"/>
      <c r="C8" s="56"/>
      <c r="D8" s="55"/>
      <c r="E8" s="55">
        <f t="shared" si="0"/>
        <v>0</v>
      </c>
      <c r="G8" s="56"/>
      <c r="H8" s="56"/>
      <c r="I8" s="55"/>
      <c r="J8" s="55">
        <f t="shared" si="1"/>
        <v>0</v>
      </c>
      <c r="L8" s="56"/>
      <c r="M8" s="55">
        <v>635</v>
      </c>
      <c r="N8" s="55">
        <f t="shared" si="2"/>
        <v>0</v>
      </c>
      <c r="P8">
        <v>16506</v>
      </c>
    </row>
    <row r="9" spans="1:16" x14ac:dyDescent="0.3">
      <c r="A9" s="58" t="s">
        <v>44</v>
      </c>
      <c r="B9" s="59">
        <f>SUM(B3:B8)</f>
        <v>0</v>
      </c>
      <c r="C9" s="59">
        <f>SUM(C3:C8)</f>
        <v>0</v>
      </c>
      <c r="D9" s="58"/>
      <c r="E9" s="59">
        <f>SUM(E3:E8)</f>
        <v>0</v>
      </c>
      <c r="G9" s="59">
        <f>SUM(G3:G8)</f>
        <v>0</v>
      </c>
      <c r="H9" s="59">
        <f t="shared" ref="H9" si="3">SUM(H3:H8)</f>
        <v>0</v>
      </c>
      <c r="I9" s="58"/>
      <c r="J9" s="59">
        <f>SUM(J3:J8)</f>
        <v>0</v>
      </c>
      <c r="L9" s="59">
        <f>SUM(L3:L8)</f>
        <v>0</v>
      </c>
      <c r="M9" s="58"/>
      <c r="N9" s="59">
        <f>SUM(N3:N8)</f>
        <v>0</v>
      </c>
    </row>
    <row r="10" spans="1:16" x14ac:dyDescent="0.3">
      <c r="A10" s="54" t="s">
        <v>102</v>
      </c>
      <c r="B10" s="20"/>
      <c r="C10" s="20"/>
      <c r="D10" s="20"/>
      <c r="E10" s="20"/>
      <c r="G10" s="20"/>
      <c r="H10" s="20"/>
      <c r="I10" s="20"/>
      <c r="J10" s="55">
        <f>ROUNDUP(J9*3.25%,0)</f>
        <v>0</v>
      </c>
      <c r="L10" s="20"/>
      <c r="M10" s="20"/>
      <c r="N10" s="55">
        <f>ROUNDUP(N9*3.25%,0)</f>
        <v>0</v>
      </c>
    </row>
    <row r="11" spans="1:16" x14ac:dyDescent="0.3">
      <c r="A11" s="50" t="s">
        <v>98</v>
      </c>
      <c r="B11" s="51">
        <v>0.18</v>
      </c>
      <c r="C11" s="52"/>
      <c r="D11" s="52"/>
      <c r="E11" s="51">
        <f>E9*18%</f>
        <v>0</v>
      </c>
      <c r="G11" s="52"/>
      <c r="H11" s="52"/>
      <c r="I11" s="52"/>
      <c r="J11" s="51">
        <f>(J10+J9)*18%</f>
        <v>0</v>
      </c>
      <c r="L11" s="52"/>
      <c r="M11" s="52"/>
      <c r="N11" s="51">
        <f>(N10+N9)*18%</f>
        <v>0</v>
      </c>
    </row>
    <row r="12" spans="1:16" x14ac:dyDescent="0.3">
      <c r="A12" s="54" t="s">
        <v>44</v>
      </c>
      <c r="B12" s="20"/>
      <c r="C12" s="20"/>
      <c r="D12" s="20"/>
      <c r="E12" s="20">
        <f>E11+E9</f>
        <v>0</v>
      </c>
      <c r="G12" s="20"/>
      <c r="H12" s="20"/>
      <c r="I12" s="20"/>
      <c r="J12" s="20">
        <f>J11+J9+J10</f>
        <v>0</v>
      </c>
      <c r="K12">
        <f>J12+E12</f>
        <v>0</v>
      </c>
      <c r="L12" s="20"/>
      <c r="M12" s="20"/>
      <c r="N12" s="20">
        <f>N11+N9</f>
        <v>0</v>
      </c>
      <c r="P12">
        <f>N12+J12+E12</f>
        <v>0</v>
      </c>
    </row>
  </sheetData>
  <mergeCells count="3">
    <mergeCell ref="A1:E1"/>
    <mergeCell ref="G1:J1"/>
    <mergeCell ref="L1:N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FEB2023</vt:lpstr>
      <vt:lpstr>PROJECT</vt:lpstr>
      <vt:lpstr>Summary</vt:lpstr>
      <vt:lpstr>'FEB2023'!Print_Area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Singh</dc:creator>
  <cp:lastModifiedBy>acer</cp:lastModifiedBy>
  <cp:lastPrinted>2023-03-12T16:37:55Z</cp:lastPrinted>
  <dcterms:created xsi:type="dcterms:W3CDTF">2022-08-24T10:09:03Z</dcterms:created>
  <dcterms:modified xsi:type="dcterms:W3CDTF">2023-03-19T16:43:45Z</dcterms:modified>
</cp:coreProperties>
</file>